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125" windowWidth="19320" windowHeight="5955" tabRatio="882" activeTab="0"/>
  </bookViews>
  <sheets>
    <sheet name="A結果(9)" sheetId="1" r:id="rId1"/>
    <sheet name="Aリーグ表" sheetId="2" state="hidden" r:id="rId2"/>
    <sheet name="B結果(9)" sheetId="3" r:id="rId3"/>
    <sheet name="Bリーグ表" sheetId="4" state="hidden" r:id="rId4"/>
    <sheet name="C結果(9)" sheetId="5" r:id="rId5"/>
    <sheet name="Cリーグ表" sheetId="6" state="hidden" r:id="rId6"/>
    <sheet name="Ｄ結果(9)" sheetId="7" r:id="rId7"/>
    <sheet name="Ｄリーグ表" sheetId="8" state="hidden" r:id="rId8"/>
    <sheet name="Ｅ結果(９)" sheetId="9" r:id="rId9"/>
    <sheet name="Ｅリーグ表" sheetId="10" state="hidden" r:id="rId10"/>
    <sheet name="Ｆ結果(5)" sheetId="11" r:id="rId11"/>
  </sheets>
  <definedNames>
    <definedName name="_xlnm.Print_Area" localSheetId="1">'Aリーグ表'!$A$1:$AJ$16</definedName>
    <definedName name="_xlnm.Print_Area" localSheetId="0">'A結果(9)'!$A$1:$K$39</definedName>
    <definedName name="_xlnm.Print_Area" localSheetId="3">'Bリーグ表'!$A$1:$AM$12</definedName>
    <definedName name="_xlnm.Print_Area" localSheetId="2">'B結果(9)'!$B$1:$K$51</definedName>
    <definedName name="_xlnm.Print_Area" localSheetId="5">'Cリーグ表'!$A$1:$AJ$16</definedName>
    <definedName name="_xlnm.Print_Area" localSheetId="4">'C結果(9)'!$A$1:$K$39</definedName>
    <definedName name="_xlnm.Print_Area" localSheetId="7">'Ｄリーグ表'!$A$1:$AJ$16</definedName>
    <definedName name="_xlnm.Print_Area" localSheetId="6">'Ｄ結果(9)'!$A$1:$K$39</definedName>
    <definedName name="_xlnm.Print_Area" localSheetId="9">'Ｅリーグ表'!$A$1:$AJ$16</definedName>
    <definedName name="_xlnm.Print_Area" localSheetId="8">'Ｅ結果(９)'!$A$1:$K$39</definedName>
    <definedName name="_xlnm.Print_Area" localSheetId="10">'Ｆ結果(5)'!$A$1:$K$19</definedName>
  </definedNames>
  <calcPr fullCalcOnLoad="1"/>
</workbook>
</file>

<file path=xl/sharedStrings.xml><?xml version="1.0" encoding="utf-8"?>
<sst xmlns="http://schemas.openxmlformats.org/spreadsheetml/2006/main" count="635" uniqueCount="115">
  <si>
    <t>会場</t>
  </si>
  <si>
    <t>対戦カード</t>
  </si>
  <si>
    <t>月日</t>
  </si>
  <si>
    <t>試合時間</t>
  </si>
  <si>
    <t>9：30～</t>
  </si>
  <si>
    <t>９チームリーグ表</t>
  </si>
  <si>
    <t>FCヴェレン大洗</t>
  </si>
  <si>
    <t>五軒SSS</t>
  </si>
  <si>
    <t>高野SSS</t>
  </si>
  <si>
    <t>双葉台SSS</t>
  </si>
  <si>
    <t>津田SSS</t>
  </si>
  <si>
    <t>平磯SSS</t>
  </si>
  <si>
    <t>渡里SSS</t>
  </si>
  <si>
    <t>見川SSS</t>
  </si>
  <si>
    <t>新荘常磐SSS</t>
  </si>
  <si>
    <t>笠原SSS</t>
  </si>
  <si>
    <t>石川SSS</t>
  </si>
  <si>
    <t>中丸SSS</t>
  </si>
  <si>
    <t>吉田ヶ丘SSS</t>
  </si>
  <si>
    <t>浜田SSS</t>
  </si>
  <si>
    <t>水戸SSS</t>
  </si>
  <si>
    <t>石神SSS</t>
  </si>
  <si>
    <t>佐野SSS</t>
  </si>
  <si>
    <t>大子SSS</t>
  </si>
  <si>
    <t>10：15～</t>
  </si>
  <si>
    <t>11：00～</t>
  </si>
  <si>
    <t>9：30～</t>
  </si>
  <si>
    <t>第１節</t>
  </si>
  <si>
    <t>第２節</t>
  </si>
  <si>
    <t>第３節</t>
  </si>
  <si>
    <t>第４節</t>
  </si>
  <si>
    <t>11：00～</t>
  </si>
  <si>
    <t>10：15～</t>
  </si>
  <si>
    <t>勝</t>
  </si>
  <si>
    <t>負</t>
  </si>
  <si>
    <t>分</t>
  </si>
  <si>
    <t>得点</t>
  </si>
  <si>
    <t>失点</t>
  </si>
  <si>
    <t>得失</t>
  </si>
  <si>
    <t>勝点</t>
  </si>
  <si>
    <t>順位</t>
  </si>
  <si>
    <t>Aリーグ</t>
  </si>
  <si>
    <t>不勝</t>
  </si>
  <si>
    <t>不負</t>
  </si>
  <si>
    <t>裏順</t>
  </si>
  <si>
    <t>Dリーグ</t>
  </si>
  <si>
    <t>Ａ</t>
  </si>
  <si>
    <t>Bリーグ</t>
  </si>
  <si>
    <t>Ｂ</t>
  </si>
  <si>
    <t>勝倉SSS</t>
  </si>
  <si>
    <t>大宮SSS</t>
  </si>
  <si>
    <t>常北SSS</t>
  </si>
  <si>
    <t>-</t>
  </si>
  <si>
    <t>-</t>
  </si>
  <si>
    <t>2011年度 中央地区　U-9　リーグ戦　結果表　（9チーム版）　　　【　Ａ　LEAGUE　】</t>
  </si>
  <si>
    <t>那珂FC</t>
  </si>
  <si>
    <t>茨城南SSS</t>
  </si>
  <si>
    <t>7月　　　　　9・10日</t>
  </si>
  <si>
    <t>10月　　　　　8・9日</t>
  </si>
  <si>
    <t>12月　　　　　10・11日</t>
  </si>
  <si>
    <t>2月　　　　　11・12日</t>
  </si>
  <si>
    <t>小瀬SS</t>
  </si>
  <si>
    <t>六ツ野SSSB</t>
  </si>
  <si>
    <t>湊第二SSS</t>
  </si>
  <si>
    <t>2011年度 中央地区　U-9　リーグ戦　結果表　（9チーム版）　　　【　Ｂ　LEAGUE　】</t>
  </si>
  <si>
    <t>城東SSS</t>
  </si>
  <si>
    <t>上中妻SSS</t>
  </si>
  <si>
    <t>桂SSS</t>
  </si>
  <si>
    <t>湊第三SSS</t>
  </si>
  <si>
    <t>瓜連SSS</t>
  </si>
  <si>
    <t>Ｃ</t>
  </si>
  <si>
    <t>2011年度 中央地区　U-9　リーグ戦　結果表　（9チーム版）　　　【　Ｃ　LEAGUE　】</t>
  </si>
  <si>
    <t>7月　　　　　9・10日</t>
  </si>
  <si>
    <t>11：00～</t>
  </si>
  <si>
    <t>7月　　　　　9・10日</t>
  </si>
  <si>
    <t>7月　　　　　9・10日</t>
  </si>
  <si>
    <t>9：30～</t>
  </si>
  <si>
    <t>10：15～</t>
  </si>
  <si>
    <t>10月　　　　　8・9日</t>
  </si>
  <si>
    <t>12月　　　　　10・11日</t>
  </si>
  <si>
    <t>2月　　　　　11・12日</t>
  </si>
  <si>
    <t>常澄SSS</t>
  </si>
  <si>
    <t>緑岡SSSB</t>
  </si>
  <si>
    <t>湊第一SSS</t>
  </si>
  <si>
    <t>田彦SSS</t>
  </si>
  <si>
    <t>六ツ野SSSA</t>
  </si>
  <si>
    <t>FCリリー</t>
  </si>
  <si>
    <t>荒谷台FC</t>
  </si>
  <si>
    <t>Ｄ</t>
  </si>
  <si>
    <t>2011年度 中央地区　U-9　リーグ戦　結果表　（9チーム版）　　　【　Ｄ　LEAGUE　】</t>
  </si>
  <si>
    <t>7月　　　　　9・10日</t>
  </si>
  <si>
    <t>9：30～</t>
  </si>
  <si>
    <t>7月　　　　　9・10日</t>
  </si>
  <si>
    <t>9：30～</t>
  </si>
  <si>
    <t>Dリーグ</t>
  </si>
  <si>
    <t>セレソン</t>
  </si>
  <si>
    <t>涸沼ＳＳＳ</t>
  </si>
  <si>
    <t>内原ＳＳＳ</t>
  </si>
  <si>
    <t>緑岡SSSA</t>
  </si>
  <si>
    <t>羽鳥SSS</t>
  </si>
  <si>
    <t>小川SSS</t>
  </si>
  <si>
    <t>笠間SSS</t>
  </si>
  <si>
    <t>玉里SSC</t>
  </si>
  <si>
    <t>2011年度 中央地区　U-9　リーグ戦　結果表　（9チーム版）　　　【　Ｅ　LEAGUE　】</t>
  </si>
  <si>
    <t>Ｅ</t>
  </si>
  <si>
    <t>舟石川SSS</t>
  </si>
  <si>
    <t>高野SSSB</t>
  </si>
  <si>
    <t>サンハロス</t>
  </si>
  <si>
    <t>7月9・10日</t>
  </si>
  <si>
    <t>10月8・9日</t>
  </si>
  <si>
    <t>12月10・11日</t>
  </si>
  <si>
    <t>2月11・12日</t>
  </si>
  <si>
    <t>Ｆ</t>
  </si>
  <si>
    <t>2011年度 中央地区　U-9　リーグ戦　結果表　（9チーム版）　　　【　Ｆ　LEAGUE　】</t>
  </si>
  <si>
    <t>荒谷台SS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</si>
</sst>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9"/>
      <name val="HGS創英角ｺﾞｼｯｸUB"/>
      <family val="3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24" xfId="16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1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56" fontId="2" fillId="0" borderId="4" xfId="0" applyNumberFormat="1" applyFont="1" applyBorder="1" applyAlignment="1">
      <alignment horizontal="center" vertical="center" shrinkToFit="1"/>
    </xf>
    <xf numFmtId="56" fontId="2" fillId="0" borderId="5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textRotation="255" shrinkToFit="1"/>
    </xf>
    <xf numFmtId="0" fontId="2" fillId="0" borderId="31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56" fontId="2" fillId="0" borderId="3" xfId="0" applyNumberFormat="1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56" fontId="2" fillId="0" borderId="4" xfId="0" applyNumberFormat="1" applyFont="1" applyBorder="1" applyAlignment="1">
      <alignment horizontal="center" vertical="center" wrapText="1" shrinkToFit="1"/>
    </xf>
    <xf numFmtId="56" fontId="2" fillId="0" borderId="5" xfId="0" applyNumberFormat="1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30</xdr:col>
      <xdr:colOff>228600</xdr:colOff>
      <xdr:row>11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7134225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2" name="Line 6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27</xdr:col>
      <xdr:colOff>228600</xdr:colOff>
      <xdr:row>10</xdr:row>
      <xdr:rowOff>371475</xdr:rowOff>
    </xdr:to>
    <xdr:sp>
      <xdr:nvSpPr>
        <xdr:cNvPr id="1" name="Line 1"/>
        <xdr:cNvSpPr>
          <a:spLocks/>
        </xdr:cNvSpPr>
      </xdr:nvSpPr>
      <xdr:spPr>
        <a:xfrm>
          <a:off x="1181100" y="771525"/>
          <a:ext cx="64198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L39"/>
  <sheetViews>
    <sheetView tabSelected="1" workbookViewId="0" topLeftCell="A1">
      <selection activeCell="L15" sqref="L15"/>
    </sheetView>
  </sheetViews>
  <sheetFormatPr defaultColWidth="9.00390625" defaultRowHeight="21" customHeight="1"/>
  <cols>
    <col min="1" max="1" width="0.5" style="2" customWidth="1"/>
    <col min="2" max="2" width="3.75390625" style="2" customWidth="1"/>
    <col min="3" max="3" width="8.75390625" style="2" customWidth="1"/>
    <col min="4" max="4" width="14.875" style="2" customWidth="1"/>
    <col min="5" max="5" width="3.50390625" style="2" bestFit="1" customWidth="1"/>
    <col min="6" max="6" width="11.00390625" style="2" customWidth="1"/>
    <col min="7" max="7" width="17.625" style="2" customWidth="1"/>
    <col min="8" max="8" width="4.875" style="2" customWidth="1"/>
    <col min="9" max="9" width="3.75390625" style="2" customWidth="1"/>
    <col min="10" max="10" width="5.00390625" style="2" customWidth="1"/>
    <col min="11" max="11" width="17.625" style="2" customWidth="1"/>
    <col min="12" max="12" width="15.375" style="2" bestFit="1" customWidth="1"/>
    <col min="13" max="16384" width="9.00390625" style="2" customWidth="1"/>
  </cols>
  <sheetData>
    <row r="1" spans="3:11" ht="21" customHeight="1">
      <c r="C1" s="87" t="s">
        <v>54</v>
      </c>
      <c r="D1" s="87"/>
      <c r="E1" s="87"/>
      <c r="F1" s="87"/>
      <c r="G1" s="87"/>
      <c r="H1" s="87"/>
      <c r="I1" s="87"/>
      <c r="J1" s="87"/>
      <c r="K1" s="87"/>
    </row>
    <row r="2" ht="3.75" customHeight="1" thickBot="1"/>
    <row r="3" spans="2:12" ht="21" customHeight="1" thickBot="1">
      <c r="B3" s="10" t="s">
        <v>46</v>
      </c>
      <c r="C3" s="3" t="s">
        <v>2</v>
      </c>
      <c r="D3" s="4" t="s">
        <v>0</v>
      </c>
      <c r="E3" s="91" t="s">
        <v>3</v>
      </c>
      <c r="F3" s="91"/>
      <c r="G3" s="88" t="s">
        <v>1</v>
      </c>
      <c r="H3" s="89"/>
      <c r="I3" s="89"/>
      <c r="J3" s="89"/>
      <c r="K3" s="90"/>
      <c r="L3" s="2" t="s">
        <v>6</v>
      </c>
    </row>
    <row r="4" spans="2:12" ht="21" customHeight="1">
      <c r="B4" s="77" t="s">
        <v>27</v>
      </c>
      <c r="C4" s="82" t="s">
        <v>57</v>
      </c>
      <c r="D4" s="86" t="str">
        <f>L3</f>
        <v>FCヴェレン大洗</v>
      </c>
      <c r="E4" s="5">
        <v>1</v>
      </c>
      <c r="F4" s="5" t="s">
        <v>26</v>
      </c>
      <c r="G4" s="13" t="str">
        <f>L3</f>
        <v>FCヴェレン大洗</v>
      </c>
      <c r="H4" s="13"/>
      <c r="I4" s="5" t="s">
        <v>52</v>
      </c>
      <c r="J4" s="18"/>
      <c r="K4" s="18" t="str">
        <f>L4</f>
        <v>水戸SSS</v>
      </c>
      <c r="L4" s="2" t="s">
        <v>20</v>
      </c>
    </row>
    <row r="5" spans="2:12" ht="21" customHeight="1">
      <c r="B5" s="78"/>
      <c r="C5" s="83"/>
      <c r="D5" s="80"/>
      <c r="E5" s="6">
        <v>2</v>
      </c>
      <c r="F5" s="6" t="s">
        <v>24</v>
      </c>
      <c r="G5" s="14" t="str">
        <f>L4</f>
        <v>水戸SSS</v>
      </c>
      <c r="H5" s="14"/>
      <c r="I5" s="6" t="s">
        <v>52</v>
      </c>
      <c r="J5" s="11"/>
      <c r="K5" s="11" t="str">
        <f>L5</f>
        <v>常北SSS</v>
      </c>
      <c r="L5" s="2" t="s">
        <v>51</v>
      </c>
    </row>
    <row r="6" spans="2:12" ht="21" customHeight="1">
      <c r="B6" s="78"/>
      <c r="C6" s="83"/>
      <c r="D6" s="80"/>
      <c r="E6" s="6">
        <v>3</v>
      </c>
      <c r="F6" s="6" t="s">
        <v>25</v>
      </c>
      <c r="G6" s="14" t="str">
        <f>L3</f>
        <v>FCヴェレン大洗</v>
      </c>
      <c r="H6" s="14"/>
      <c r="I6" s="6" t="s">
        <v>52</v>
      </c>
      <c r="J6" s="11"/>
      <c r="K6" s="11" t="str">
        <f>L5</f>
        <v>常北SSS</v>
      </c>
      <c r="L6" s="2" t="s">
        <v>55</v>
      </c>
    </row>
    <row r="7" spans="2:12" ht="21" customHeight="1">
      <c r="B7" s="78"/>
      <c r="C7" s="84" t="s">
        <v>57</v>
      </c>
      <c r="D7" s="80" t="str">
        <f>L6</f>
        <v>那珂FC</v>
      </c>
      <c r="E7" s="6">
        <v>1</v>
      </c>
      <c r="F7" s="6" t="s">
        <v>26</v>
      </c>
      <c r="G7" s="14" t="str">
        <f>L6</f>
        <v>那珂FC</v>
      </c>
      <c r="H7" s="14"/>
      <c r="I7" s="6" t="s">
        <v>52</v>
      </c>
      <c r="J7" s="11"/>
      <c r="K7" s="11" t="str">
        <f>L7</f>
        <v>勝倉SSS</v>
      </c>
      <c r="L7" s="2" t="s">
        <v>49</v>
      </c>
    </row>
    <row r="8" spans="2:12" ht="21" customHeight="1">
      <c r="B8" s="78"/>
      <c r="C8" s="83"/>
      <c r="D8" s="80"/>
      <c r="E8" s="6">
        <v>2</v>
      </c>
      <c r="F8" s="6" t="s">
        <v>24</v>
      </c>
      <c r="G8" s="14" t="str">
        <f>L7</f>
        <v>勝倉SSS</v>
      </c>
      <c r="H8" s="14"/>
      <c r="I8" s="6" t="s">
        <v>52</v>
      </c>
      <c r="J8" s="11"/>
      <c r="K8" s="11" t="str">
        <f>L8</f>
        <v>佐野SSS</v>
      </c>
      <c r="L8" s="2" t="s">
        <v>22</v>
      </c>
    </row>
    <row r="9" spans="2:12" ht="21" customHeight="1">
      <c r="B9" s="78"/>
      <c r="C9" s="83"/>
      <c r="D9" s="80"/>
      <c r="E9" s="6">
        <v>3</v>
      </c>
      <c r="F9" s="6" t="s">
        <v>25</v>
      </c>
      <c r="G9" s="14" t="str">
        <f>L6</f>
        <v>那珂FC</v>
      </c>
      <c r="H9" s="14"/>
      <c r="I9" s="6" t="s">
        <v>52</v>
      </c>
      <c r="J9" s="11"/>
      <c r="K9" s="11" t="str">
        <f>L8</f>
        <v>佐野SSS</v>
      </c>
      <c r="L9" s="2" t="s">
        <v>16</v>
      </c>
    </row>
    <row r="10" spans="2:12" ht="21" customHeight="1">
      <c r="B10" s="78"/>
      <c r="C10" s="84" t="s">
        <v>57</v>
      </c>
      <c r="D10" s="80" t="str">
        <f>L9</f>
        <v>石川SSS</v>
      </c>
      <c r="E10" s="6">
        <v>1</v>
      </c>
      <c r="F10" s="6" t="s">
        <v>26</v>
      </c>
      <c r="G10" s="14" t="str">
        <f>L9</f>
        <v>石川SSS</v>
      </c>
      <c r="H10" s="14"/>
      <c r="I10" s="6" t="s">
        <v>52</v>
      </c>
      <c r="J10" s="11"/>
      <c r="K10" s="11" t="str">
        <f>L10</f>
        <v>中丸SSS</v>
      </c>
      <c r="L10" s="2" t="s">
        <v>17</v>
      </c>
    </row>
    <row r="11" spans="2:12" ht="21" customHeight="1">
      <c r="B11" s="78"/>
      <c r="C11" s="84"/>
      <c r="D11" s="80"/>
      <c r="E11" s="6">
        <v>2</v>
      </c>
      <c r="F11" s="6" t="s">
        <v>24</v>
      </c>
      <c r="G11" s="14" t="str">
        <f>L10</f>
        <v>中丸SSS</v>
      </c>
      <c r="H11" s="14"/>
      <c r="I11" s="6" t="s">
        <v>52</v>
      </c>
      <c r="J11" s="11"/>
      <c r="K11" s="11" t="str">
        <f>L11</f>
        <v>茨城南SSS</v>
      </c>
      <c r="L11" s="2" t="s">
        <v>56</v>
      </c>
    </row>
    <row r="12" spans="2:11" ht="21" customHeight="1" thickBot="1">
      <c r="B12" s="78"/>
      <c r="C12" s="85"/>
      <c r="D12" s="81"/>
      <c r="E12" s="7">
        <v>3</v>
      </c>
      <c r="F12" s="7" t="s">
        <v>25</v>
      </c>
      <c r="G12" s="15" t="str">
        <f>L9</f>
        <v>石川SSS</v>
      </c>
      <c r="H12" s="15"/>
      <c r="I12" s="8" t="s">
        <v>52</v>
      </c>
      <c r="J12" s="19"/>
      <c r="K12" s="19" t="str">
        <f>L11</f>
        <v>茨城南SSS</v>
      </c>
    </row>
    <row r="13" spans="2:11" ht="21" customHeight="1">
      <c r="B13" s="77" t="s">
        <v>28</v>
      </c>
      <c r="C13" s="82" t="s">
        <v>58</v>
      </c>
      <c r="D13" s="86" t="str">
        <f>L7</f>
        <v>勝倉SSS</v>
      </c>
      <c r="E13" s="5">
        <v>1</v>
      </c>
      <c r="F13" s="5" t="s">
        <v>26</v>
      </c>
      <c r="G13" s="13" t="str">
        <f>L3</f>
        <v>FCヴェレン大洗</v>
      </c>
      <c r="H13" s="13"/>
      <c r="I13" s="5" t="s">
        <v>52</v>
      </c>
      <c r="J13" s="18"/>
      <c r="K13" s="18" t="str">
        <f>L7</f>
        <v>勝倉SSS</v>
      </c>
    </row>
    <row r="14" spans="2:11" ht="21" customHeight="1">
      <c r="B14" s="78"/>
      <c r="C14" s="83"/>
      <c r="D14" s="80"/>
      <c r="E14" s="6">
        <v>2</v>
      </c>
      <c r="F14" s="6" t="s">
        <v>24</v>
      </c>
      <c r="G14" s="14" t="str">
        <f>L3</f>
        <v>FCヴェレン大洗</v>
      </c>
      <c r="H14" s="14"/>
      <c r="I14" s="6" t="s">
        <v>52</v>
      </c>
      <c r="J14" s="11"/>
      <c r="K14" s="11" t="str">
        <f>L11</f>
        <v>茨城南SSS</v>
      </c>
    </row>
    <row r="15" spans="2:11" ht="21" customHeight="1">
      <c r="B15" s="78"/>
      <c r="C15" s="83"/>
      <c r="D15" s="80"/>
      <c r="E15" s="6">
        <v>3</v>
      </c>
      <c r="F15" s="6" t="s">
        <v>25</v>
      </c>
      <c r="G15" s="14" t="str">
        <f>K13</f>
        <v>勝倉SSS</v>
      </c>
      <c r="H15" s="14"/>
      <c r="I15" s="6" t="s">
        <v>52</v>
      </c>
      <c r="J15" s="11"/>
      <c r="K15" s="11" t="str">
        <f>K14</f>
        <v>茨城南SSS</v>
      </c>
    </row>
    <row r="16" spans="2:11" ht="21" customHeight="1">
      <c r="B16" s="78"/>
      <c r="C16" s="84" t="s">
        <v>58</v>
      </c>
      <c r="D16" s="80" t="str">
        <f>L4</f>
        <v>水戸SSS</v>
      </c>
      <c r="E16" s="6">
        <v>1</v>
      </c>
      <c r="F16" s="6" t="s">
        <v>26</v>
      </c>
      <c r="G16" s="14" t="str">
        <f>L4</f>
        <v>水戸SSS</v>
      </c>
      <c r="H16" s="14"/>
      <c r="I16" s="6" t="s">
        <v>52</v>
      </c>
      <c r="J16" s="11"/>
      <c r="K16" s="11" t="str">
        <f>L8</f>
        <v>佐野SSS</v>
      </c>
    </row>
    <row r="17" spans="2:11" ht="21" customHeight="1">
      <c r="B17" s="78"/>
      <c r="C17" s="83"/>
      <c r="D17" s="80"/>
      <c r="E17" s="6">
        <v>2</v>
      </c>
      <c r="F17" s="6" t="s">
        <v>24</v>
      </c>
      <c r="G17" s="14" t="str">
        <f>K16</f>
        <v>佐野SSS</v>
      </c>
      <c r="H17" s="14"/>
      <c r="I17" s="6" t="s">
        <v>52</v>
      </c>
      <c r="J17" s="11"/>
      <c r="K17" s="11" t="str">
        <f>K18</f>
        <v>石川SSS</v>
      </c>
    </row>
    <row r="18" spans="2:11" ht="21" customHeight="1">
      <c r="B18" s="78"/>
      <c r="C18" s="83"/>
      <c r="D18" s="80"/>
      <c r="E18" s="6">
        <v>3</v>
      </c>
      <c r="F18" s="6" t="s">
        <v>25</v>
      </c>
      <c r="G18" s="14" t="str">
        <f>G16</f>
        <v>水戸SSS</v>
      </c>
      <c r="H18" s="14"/>
      <c r="I18" s="6" t="s">
        <v>52</v>
      </c>
      <c r="J18" s="11"/>
      <c r="K18" s="11" t="str">
        <f>L9</f>
        <v>石川SSS</v>
      </c>
    </row>
    <row r="19" spans="2:11" ht="21" customHeight="1">
      <c r="B19" s="78"/>
      <c r="C19" s="84" t="s">
        <v>58</v>
      </c>
      <c r="D19" s="80" t="str">
        <f>L10</f>
        <v>中丸SSS</v>
      </c>
      <c r="E19" s="6">
        <v>1</v>
      </c>
      <c r="F19" s="6" t="s">
        <v>26</v>
      </c>
      <c r="G19" s="14" t="str">
        <f>G20</f>
        <v>常北SSS</v>
      </c>
      <c r="H19" s="14"/>
      <c r="I19" s="6" t="s">
        <v>52</v>
      </c>
      <c r="J19" s="11"/>
      <c r="K19" s="11" t="str">
        <f>L10</f>
        <v>中丸SSS</v>
      </c>
    </row>
    <row r="20" spans="2:11" ht="21" customHeight="1">
      <c r="B20" s="78"/>
      <c r="C20" s="84"/>
      <c r="D20" s="80"/>
      <c r="E20" s="6">
        <v>2</v>
      </c>
      <c r="F20" s="6" t="s">
        <v>24</v>
      </c>
      <c r="G20" s="14" t="str">
        <f>L5</f>
        <v>常北SSS</v>
      </c>
      <c r="H20" s="14"/>
      <c r="I20" s="6" t="s">
        <v>52</v>
      </c>
      <c r="J20" s="11"/>
      <c r="K20" s="11" t="str">
        <f>L6</f>
        <v>那珂FC</v>
      </c>
    </row>
    <row r="21" spans="2:11" ht="21" customHeight="1" thickBot="1">
      <c r="B21" s="78"/>
      <c r="C21" s="85"/>
      <c r="D21" s="81"/>
      <c r="E21" s="7">
        <v>3</v>
      </c>
      <c r="F21" s="7" t="s">
        <v>25</v>
      </c>
      <c r="G21" s="16" t="str">
        <f>K20</f>
        <v>那珂FC</v>
      </c>
      <c r="H21" s="16"/>
      <c r="I21" s="8" t="s">
        <v>52</v>
      </c>
      <c r="J21" s="12"/>
      <c r="K21" s="12" t="str">
        <f>K19</f>
        <v>中丸SSS</v>
      </c>
    </row>
    <row r="22" spans="2:11" ht="21" customHeight="1">
      <c r="B22" s="77" t="s">
        <v>29</v>
      </c>
      <c r="C22" s="82" t="s">
        <v>59</v>
      </c>
      <c r="D22" s="86" t="str">
        <f>L8</f>
        <v>佐野SSS</v>
      </c>
      <c r="E22" s="5">
        <v>1</v>
      </c>
      <c r="F22" s="5" t="s">
        <v>26</v>
      </c>
      <c r="G22" s="13" t="str">
        <f>L3</f>
        <v>FCヴェレン大洗</v>
      </c>
      <c r="H22" s="13"/>
      <c r="I22" s="5" t="s">
        <v>52</v>
      </c>
      <c r="J22" s="18"/>
      <c r="K22" s="18" t="str">
        <f>L8</f>
        <v>佐野SSS</v>
      </c>
    </row>
    <row r="23" spans="2:11" ht="21" customHeight="1">
      <c r="B23" s="78"/>
      <c r="C23" s="83"/>
      <c r="D23" s="80"/>
      <c r="E23" s="6">
        <v>2</v>
      </c>
      <c r="F23" s="6" t="s">
        <v>24</v>
      </c>
      <c r="G23" s="14" t="str">
        <f>G22</f>
        <v>FCヴェレン大洗</v>
      </c>
      <c r="H23" s="14"/>
      <c r="I23" s="6" t="s">
        <v>52</v>
      </c>
      <c r="J23" s="11"/>
      <c r="K23" s="11" t="str">
        <f>L10</f>
        <v>中丸SSS</v>
      </c>
    </row>
    <row r="24" spans="2:11" ht="21" customHeight="1">
      <c r="B24" s="78"/>
      <c r="C24" s="83"/>
      <c r="D24" s="80"/>
      <c r="E24" s="6">
        <v>3</v>
      </c>
      <c r="F24" s="6" t="s">
        <v>25</v>
      </c>
      <c r="G24" s="14" t="str">
        <f>K22</f>
        <v>佐野SSS</v>
      </c>
      <c r="H24" s="14"/>
      <c r="I24" s="6" t="s">
        <v>52</v>
      </c>
      <c r="J24" s="11"/>
      <c r="K24" s="11" t="str">
        <f>K23</f>
        <v>中丸SSS</v>
      </c>
    </row>
    <row r="25" spans="2:11" ht="21" customHeight="1">
      <c r="B25" s="78"/>
      <c r="C25" s="84" t="s">
        <v>59</v>
      </c>
      <c r="D25" s="80" t="str">
        <f>L11</f>
        <v>茨城南SSS</v>
      </c>
      <c r="E25" s="6">
        <v>1</v>
      </c>
      <c r="F25" s="6" t="s">
        <v>26</v>
      </c>
      <c r="G25" s="14" t="str">
        <f>G26</f>
        <v>水戸SSS</v>
      </c>
      <c r="H25" s="14"/>
      <c r="I25" s="6" t="s">
        <v>52</v>
      </c>
      <c r="J25" s="11"/>
      <c r="K25" s="11" t="str">
        <f>L11</f>
        <v>茨城南SSS</v>
      </c>
    </row>
    <row r="26" spans="2:11" ht="21" customHeight="1">
      <c r="B26" s="78"/>
      <c r="C26" s="83"/>
      <c r="D26" s="80"/>
      <c r="E26" s="6">
        <v>2</v>
      </c>
      <c r="F26" s="6" t="s">
        <v>24</v>
      </c>
      <c r="G26" s="14" t="str">
        <f>L4</f>
        <v>水戸SSS</v>
      </c>
      <c r="H26" s="14"/>
      <c r="I26" s="6" t="s">
        <v>52</v>
      </c>
      <c r="J26" s="11"/>
      <c r="K26" s="11" t="str">
        <f>L6</f>
        <v>那珂FC</v>
      </c>
    </row>
    <row r="27" spans="2:11" ht="21" customHeight="1">
      <c r="B27" s="78"/>
      <c r="C27" s="83"/>
      <c r="D27" s="80"/>
      <c r="E27" s="6">
        <v>3</v>
      </c>
      <c r="F27" s="6" t="s">
        <v>25</v>
      </c>
      <c r="G27" s="14" t="str">
        <f>K26</f>
        <v>那珂FC</v>
      </c>
      <c r="H27" s="14"/>
      <c r="I27" s="6" t="s">
        <v>52</v>
      </c>
      <c r="J27" s="11"/>
      <c r="K27" s="11" t="str">
        <f>K25</f>
        <v>茨城南SSS</v>
      </c>
    </row>
    <row r="28" spans="2:11" ht="21" customHeight="1">
      <c r="B28" s="78"/>
      <c r="C28" s="84" t="s">
        <v>59</v>
      </c>
      <c r="D28" s="80" t="str">
        <f>L5</f>
        <v>常北SSS</v>
      </c>
      <c r="E28" s="6">
        <v>1</v>
      </c>
      <c r="F28" s="6" t="s">
        <v>26</v>
      </c>
      <c r="G28" s="14" t="str">
        <f>L5</f>
        <v>常北SSS</v>
      </c>
      <c r="H28" s="14"/>
      <c r="I28" s="6" t="s">
        <v>52</v>
      </c>
      <c r="J28" s="11"/>
      <c r="K28" s="11" t="str">
        <f>L7</f>
        <v>勝倉SSS</v>
      </c>
    </row>
    <row r="29" spans="2:11" ht="21" customHeight="1">
      <c r="B29" s="78"/>
      <c r="C29" s="84"/>
      <c r="D29" s="80"/>
      <c r="E29" s="6">
        <v>2</v>
      </c>
      <c r="F29" s="6" t="s">
        <v>24</v>
      </c>
      <c r="G29" s="14" t="str">
        <f>K28</f>
        <v>勝倉SSS</v>
      </c>
      <c r="H29" s="14"/>
      <c r="I29" s="6" t="s">
        <v>52</v>
      </c>
      <c r="J29" s="11"/>
      <c r="K29" s="11" t="str">
        <f>K30</f>
        <v>石川SSS</v>
      </c>
    </row>
    <row r="30" spans="2:11" ht="21" customHeight="1" thickBot="1">
      <c r="B30" s="78"/>
      <c r="C30" s="85"/>
      <c r="D30" s="81"/>
      <c r="E30" s="7">
        <v>3</v>
      </c>
      <c r="F30" s="7" t="s">
        <v>25</v>
      </c>
      <c r="G30" s="15" t="str">
        <f>G28</f>
        <v>常北SSS</v>
      </c>
      <c r="H30" s="15"/>
      <c r="I30" s="8" t="s">
        <v>52</v>
      </c>
      <c r="J30" s="19"/>
      <c r="K30" s="19" t="str">
        <f>L9</f>
        <v>石川SSS</v>
      </c>
    </row>
    <row r="31" spans="2:11" ht="21" customHeight="1">
      <c r="B31" s="77" t="s">
        <v>30</v>
      </c>
      <c r="C31" s="82" t="s">
        <v>60</v>
      </c>
      <c r="D31" s="86" t="str">
        <f>L3</f>
        <v>FCヴェレン大洗</v>
      </c>
      <c r="E31" s="5">
        <v>1</v>
      </c>
      <c r="F31" s="5" t="s">
        <v>26</v>
      </c>
      <c r="G31" s="13" t="str">
        <f>L3</f>
        <v>FCヴェレン大洗</v>
      </c>
      <c r="H31" s="13"/>
      <c r="I31" s="5" t="s">
        <v>52</v>
      </c>
      <c r="J31" s="18"/>
      <c r="K31" s="18" t="str">
        <f>L6</f>
        <v>那珂FC</v>
      </c>
    </row>
    <row r="32" spans="2:11" ht="21" customHeight="1">
      <c r="B32" s="78"/>
      <c r="C32" s="83"/>
      <c r="D32" s="80"/>
      <c r="E32" s="6">
        <v>2</v>
      </c>
      <c r="F32" s="6" t="s">
        <v>24</v>
      </c>
      <c r="G32" s="14" t="str">
        <f>K31</f>
        <v>那珂FC</v>
      </c>
      <c r="H32" s="14"/>
      <c r="I32" s="6" t="s">
        <v>52</v>
      </c>
      <c r="J32" s="11"/>
      <c r="K32" s="11" t="str">
        <f>K33</f>
        <v>石川SSS</v>
      </c>
    </row>
    <row r="33" spans="2:11" ht="21" customHeight="1">
      <c r="B33" s="78"/>
      <c r="C33" s="83"/>
      <c r="D33" s="80"/>
      <c r="E33" s="6">
        <v>3</v>
      </c>
      <c r="F33" s="6" t="s">
        <v>25</v>
      </c>
      <c r="G33" s="14" t="str">
        <f>G31</f>
        <v>FCヴェレン大洗</v>
      </c>
      <c r="H33" s="14"/>
      <c r="I33" s="6" t="s">
        <v>52</v>
      </c>
      <c r="J33" s="11"/>
      <c r="K33" s="11" t="str">
        <f>L9</f>
        <v>石川SSS</v>
      </c>
    </row>
    <row r="34" spans="2:11" ht="21" customHeight="1">
      <c r="B34" s="78"/>
      <c r="C34" s="84" t="s">
        <v>60</v>
      </c>
      <c r="D34" s="80" t="str">
        <f>L4</f>
        <v>水戸SSS</v>
      </c>
      <c r="E34" s="6">
        <v>1</v>
      </c>
      <c r="F34" s="6" t="s">
        <v>26</v>
      </c>
      <c r="G34" s="14" t="str">
        <f>L4</f>
        <v>水戸SSS</v>
      </c>
      <c r="H34" s="14"/>
      <c r="I34" s="6" t="s">
        <v>52</v>
      </c>
      <c r="J34" s="11"/>
      <c r="K34" s="11" t="str">
        <f>L7</f>
        <v>勝倉SSS</v>
      </c>
    </row>
    <row r="35" spans="2:11" ht="21" customHeight="1">
      <c r="B35" s="78"/>
      <c r="C35" s="83"/>
      <c r="D35" s="80"/>
      <c r="E35" s="6">
        <v>2</v>
      </c>
      <c r="F35" s="6" t="s">
        <v>24</v>
      </c>
      <c r="G35" s="14" t="str">
        <f>K34</f>
        <v>勝倉SSS</v>
      </c>
      <c r="H35" s="14"/>
      <c r="I35" s="6" t="s">
        <v>52</v>
      </c>
      <c r="J35" s="11"/>
      <c r="K35" s="11" t="str">
        <f>K36</f>
        <v>中丸SSS</v>
      </c>
    </row>
    <row r="36" spans="2:11" ht="21" customHeight="1">
      <c r="B36" s="78"/>
      <c r="C36" s="83"/>
      <c r="D36" s="80"/>
      <c r="E36" s="6">
        <v>3</v>
      </c>
      <c r="F36" s="6" t="s">
        <v>25</v>
      </c>
      <c r="G36" s="14" t="str">
        <f>G34</f>
        <v>水戸SSS</v>
      </c>
      <c r="H36" s="14"/>
      <c r="I36" s="6" t="s">
        <v>52</v>
      </c>
      <c r="J36" s="11"/>
      <c r="K36" s="11" t="str">
        <f>L10</f>
        <v>中丸SSS</v>
      </c>
    </row>
    <row r="37" spans="2:11" ht="21" customHeight="1">
      <c r="B37" s="78"/>
      <c r="C37" s="84" t="s">
        <v>60</v>
      </c>
      <c r="D37" s="80" t="str">
        <f>L5</f>
        <v>常北SSS</v>
      </c>
      <c r="E37" s="6">
        <v>1</v>
      </c>
      <c r="F37" s="6" t="s">
        <v>26</v>
      </c>
      <c r="G37" s="14" t="str">
        <f>L5</f>
        <v>常北SSS</v>
      </c>
      <c r="H37" s="14"/>
      <c r="I37" s="6" t="s">
        <v>52</v>
      </c>
      <c r="J37" s="11"/>
      <c r="K37" s="11" t="str">
        <f>L8</f>
        <v>佐野SSS</v>
      </c>
    </row>
    <row r="38" spans="2:11" ht="21" customHeight="1">
      <c r="B38" s="78"/>
      <c r="C38" s="84"/>
      <c r="D38" s="80"/>
      <c r="E38" s="6">
        <v>2</v>
      </c>
      <c r="F38" s="6" t="s">
        <v>24</v>
      </c>
      <c r="G38" s="14" t="str">
        <f>K37</f>
        <v>佐野SSS</v>
      </c>
      <c r="H38" s="14"/>
      <c r="I38" s="6" t="s">
        <v>52</v>
      </c>
      <c r="J38" s="11"/>
      <c r="K38" s="11" t="str">
        <f>K39</f>
        <v>茨城南SSS</v>
      </c>
    </row>
    <row r="39" spans="2:11" ht="21" customHeight="1" thickBot="1">
      <c r="B39" s="79"/>
      <c r="C39" s="85"/>
      <c r="D39" s="81"/>
      <c r="E39" s="7">
        <v>3</v>
      </c>
      <c r="F39" s="7" t="s">
        <v>25</v>
      </c>
      <c r="G39" s="17" t="str">
        <f>G37</f>
        <v>常北SSS</v>
      </c>
      <c r="H39" s="17"/>
      <c r="I39" s="9" t="s">
        <v>52</v>
      </c>
      <c r="J39" s="20"/>
      <c r="K39" s="20" t="str">
        <f>L11</f>
        <v>茨城南SSS</v>
      </c>
    </row>
  </sheetData>
  <sheetProtection/>
  <mergeCells count="31">
    <mergeCell ref="C1:K1"/>
    <mergeCell ref="D4:D6"/>
    <mergeCell ref="D7:D9"/>
    <mergeCell ref="D10:D12"/>
    <mergeCell ref="G3:K3"/>
    <mergeCell ref="E3:F3"/>
    <mergeCell ref="C4:C6"/>
    <mergeCell ref="C7:C9"/>
    <mergeCell ref="C10:C12"/>
    <mergeCell ref="D13:D15"/>
    <mergeCell ref="D16:D18"/>
    <mergeCell ref="D19:D21"/>
    <mergeCell ref="D22:D24"/>
    <mergeCell ref="C28:C30"/>
    <mergeCell ref="D25:D27"/>
    <mergeCell ref="D28:D30"/>
    <mergeCell ref="D31:D33"/>
    <mergeCell ref="D37:D39"/>
    <mergeCell ref="D34:D36"/>
    <mergeCell ref="C13:C15"/>
    <mergeCell ref="C31:C33"/>
    <mergeCell ref="C34:C36"/>
    <mergeCell ref="C37:C39"/>
    <mergeCell ref="C16:C18"/>
    <mergeCell ref="C19:C21"/>
    <mergeCell ref="C22:C24"/>
    <mergeCell ref="C25:C27"/>
    <mergeCell ref="B31:B39"/>
    <mergeCell ref="B4:B12"/>
    <mergeCell ref="B13:B21"/>
    <mergeCell ref="B22:B30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H23" sqref="H23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5</v>
      </c>
    </row>
    <row r="2" spans="1:44" ht="30" customHeight="1">
      <c r="A2" s="36" t="s">
        <v>94</v>
      </c>
      <c r="B2" s="92" t="str">
        <f>A3</f>
        <v>セレソン</v>
      </c>
      <c r="C2" s="93"/>
      <c r="D2" s="94"/>
      <c r="E2" s="92" t="str">
        <f>A4</f>
        <v>涸沼ＳＳＳ</v>
      </c>
      <c r="F2" s="93"/>
      <c r="G2" s="94"/>
      <c r="H2" s="92" t="str">
        <f>A5</f>
        <v>内原ＳＳＳ</v>
      </c>
      <c r="I2" s="93"/>
      <c r="J2" s="94"/>
      <c r="K2" s="92" t="str">
        <f>A6</f>
        <v>緑岡SSSA</v>
      </c>
      <c r="L2" s="93"/>
      <c r="M2" s="94"/>
      <c r="N2" s="92" t="str">
        <f>A7</f>
        <v>羽鳥SSS</v>
      </c>
      <c r="O2" s="93"/>
      <c r="P2" s="94"/>
      <c r="Q2" s="92" t="str">
        <f>A8</f>
        <v>小川SSS</v>
      </c>
      <c r="R2" s="93"/>
      <c r="S2" s="94"/>
      <c r="T2" s="92" t="str">
        <f>A9</f>
        <v>新荘常磐SSS</v>
      </c>
      <c r="U2" s="93"/>
      <c r="V2" s="94"/>
      <c r="W2" s="92" t="str">
        <f>A10</f>
        <v>笠間SSS</v>
      </c>
      <c r="X2" s="93"/>
      <c r="Y2" s="94"/>
      <c r="Z2" s="92" t="str">
        <f>A11</f>
        <v>玉里SSC</v>
      </c>
      <c r="AA2" s="93"/>
      <c r="AB2" s="93"/>
      <c r="AC2" s="28" t="s">
        <v>33</v>
      </c>
      <c r="AD2" s="29" t="s">
        <v>34</v>
      </c>
      <c r="AE2" s="30" t="s">
        <v>35</v>
      </c>
      <c r="AF2" s="31" t="s">
        <v>36</v>
      </c>
      <c r="AG2" s="32" t="s">
        <v>37</v>
      </c>
      <c r="AH2" s="33" t="s">
        <v>38</v>
      </c>
      <c r="AI2" s="31" t="s">
        <v>39</v>
      </c>
      <c r="AJ2" s="33" t="s">
        <v>40</v>
      </c>
      <c r="AK2" s="51"/>
      <c r="AL2" s="51"/>
      <c r="AM2" s="51"/>
      <c r="AN2" s="51"/>
      <c r="AP2" s="39" t="s">
        <v>42</v>
      </c>
      <c r="AQ2" s="39" t="s">
        <v>43</v>
      </c>
      <c r="AR2" s="40" t="s">
        <v>44</v>
      </c>
    </row>
    <row r="3" spans="1:44" ht="30" customHeight="1">
      <c r="A3" s="21" t="str">
        <f>'Ｅ結果(９)'!L3</f>
        <v>セレソン</v>
      </c>
      <c r="B3" s="25"/>
      <c r="C3" s="37">
        <f aca="true" t="shared" si="0" ref="C3:C11">IF(B3="","",IF(B3&gt;D3,"○",IF(B3=D3,"△","●")))</f>
      </c>
      <c r="D3" s="23"/>
      <c r="E3" s="25">
        <f>'Ｅ結果(９)'!H4</f>
        <v>0</v>
      </c>
      <c r="F3" s="37" t="str">
        <f aca="true" t="shared" si="1" ref="F3:F11">IF(E3="","",IF(E3&gt;G3,"○",IF(E3=G3,"△","●")))</f>
        <v>△</v>
      </c>
      <c r="G3" s="23">
        <f>'Ｅ結果(９)'!J4</f>
        <v>0</v>
      </c>
      <c r="H3" s="25">
        <f>'Ｅ結果(９)'!H6</f>
        <v>0</v>
      </c>
      <c r="I3" s="37" t="str">
        <f aca="true" t="shared" si="2" ref="I3:I11">IF(H3="","",IF(H3&gt;J3,"○",IF(H3=J3,"△","●")))</f>
        <v>△</v>
      </c>
      <c r="J3" s="23">
        <f>'Ｅ結果(９)'!J6</f>
        <v>0</v>
      </c>
      <c r="K3" s="25">
        <f>'Ｅ結果(９)'!H31</f>
        <v>0</v>
      </c>
      <c r="L3" s="37" t="str">
        <f aca="true" t="shared" si="3" ref="L3:L11">IF(K3="","",IF(K3&gt;M3,"○",IF(K3=M3,"△","●")))</f>
        <v>△</v>
      </c>
      <c r="M3" s="23">
        <f>'Ｅ結果(９)'!J31</f>
        <v>0</v>
      </c>
      <c r="N3" s="25">
        <f>'Ｅ結果(９)'!H13</f>
        <v>0</v>
      </c>
      <c r="O3" s="37" t="str">
        <f aca="true" t="shared" si="4" ref="O3:O11">IF(N3="","",IF(N3&gt;P3,"○",IF(N3=P3,"△","●")))</f>
        <v>△</v>
      </c>
      <c r="P3" s="23">
        <f>'Ｅ結果(９)'!J13</f>
        <v>0</v>
      </c>
      <c r="Q3" s="25">
        <f>'Ｅ結果(９)'!H22</f>
        <v>0</v>
      </c>
      <c r="R3" s="37" t="str">
        <f aca="true" t="shared" si="5" ref="R3:R11">IF(Q3="","",IF(Q3&gt;S3,"○",IF(Q3=S3,"△","●")))</f>
        <v>△</v>
      </c>
      <c r="S3" s="23">
        <f>'Ｅ結果(９)'!J22</f>
        <v>0</v>
      </c>
      <c r="T3" s="25">
        <f>'Ｅ結果(９)'!H33</f>
        <v>0</v>
      </c>
      <c r="U3" s="37" t="str">
        <f aca="true" t="shared" si="6" ref="U3:U11">IF(T3="","",IF(T3&gt;V3,"○",IF(T3=V3,"△","●")))</f>
        <v>△</v>
      </c>
      <c r="V3" s="23">
        <f>'Ｅ結果(９)'!J33</f>
        <v>0</v>
      </c>
      <c r="W3" s="25">
        <f>'Ｅ結果(９)'!H23</f>
        <v>0</v>
      </c>
      <c r="X3" s="37" t="str">
        <f aca="true" t="shared" si="7" ref="X3:X11">IF(W3="","",IF(W3&gt;Y3,"○",IF(W3=Y3,"△","●")))</f>
        <v>△</v>
      </c>
      <c r="Y3" s="23">
        <f>'Ｅ結果(９)'!J23</f>
        <v>0</v>
      </c>
      <c r="Z3" s="25">
        <f>'Ｅ結果(９)'!H14</f>
        <v>0</v>
      </c>
      <c r="AA3" s="37" t="str">
        <f aca="true" t="shared" si="8" ref="AA3:AA11">IF(Z3="","",IF(Z3&gt;AB3,"○",IF(Z3=AB3,"△","●")))</f>
        <v>△</v>
      </c>
      <c r="AB3" s="26">
        <f>'Ｅ結果(９)'!J14</f>
        <v>0</v>
      </c>
      <c r="AC3" s="43">
        <f aca="true" t="shared" si="9" ref="AC3:AC11">COUNTIF(B3:AB3,"○")</f>
        <v>0</v>
      </c>
      <c r="AD3" s="44">
        <f aca="true" t="shared" si="10" ref="AD3:AD11">COUNTIF(C3:AC3,"●")</f>
        <v>0</v>
      </c>
      <c r="AE3" s="45">
        <f>COUNTIF(D3:AD3,"△")</f>
        <v>8</v>
      </c>
      <c r="AF3" s="43">
        <f aca="true" t="shared" si="11" ref="AF3:AF11">B3+E3+H3+K3+N3+Q3+T3+W3+Z3</f>
        <v>0</v>
      </c>
      <c r="AG3" s="44">
        <f aca="true" t="shared" si="12" ref="AG3:AG11">D3+G3+J3+M3+P3+S3+V3+Y3+AB3</f>
        <v>0</v>
      </c>
      <c r="AH3" s="45">
        <f aca="true" t="shared" si="13" ref="AH3:AH11">AF3-AG3</f>
        <v>0</v>
      </c>
      <c r="AI3" s="43">
        <f aca="true" t="shared" si="14" ref="AI3:AI11">AC3*3+AE3*1</f>
        <v>8</v>
      </c>
      <c r="AJ3" s="46">
        <f aca="true" t="shared" si="15" ref="AJ3:AJ11">RANK(AR3,$AR$3:$AR$11)</f>
        <v>1</v>
      </c>
      <c r="AK3" s="52"/>
      <c r="AL3" s="52"/>
      <c r="AM3" s="52"/>
      <c r="AN3" s="52"/>
      <c r="AP3" s="41">
        <f aca="true" t="shared" si="16" ref="AP3:AP11">COUNTIF(B3:AB3,"□")</f>
        <v>0</v>
      </c>
      <c r="AQ3" s="41">
        <f aca="true" t="shared" si="17" ref="AQ3:AQ11">COUNTIF(B3:AB3,"■")</f>
        <v>0</v>
      </c>
      <c r="AR3" s="42">
        <f aca="true" t="shared" si="18" ref="AR3:AR11">AI3*1000000+AH3*1000+AF3+10</f>
        <v>8000010</v>
      </c>
    </row>
    <row r="4" spans="1:44" ht="30" customHeight="1">
      <c r="A4" s="21" t="str">
        <f>'Ｅ結果(９)'!L4</f>
        <v>涸沼ＳＳＳ</v>
      </c>
      <c r="B4" s="25">
        <f>G3</f>
        <v>0</v>
      </c>
      <c r="C4" s="37" t="str">
        <f t="shared" si="0"/>
        <v>△</v>
      </c>
      <c r="D4" s="23">
        <f>E3</f>
        <v>0</v>
      </c>
      <c r="E4" s="25"/>
      <c r="F4" s="37">
        <f t="shared" si="1"/>
      </c>
      <c r="G4" s="23"/>
      <c r="H4" s="25">
        <f>'Ｅ結果(９)'!H5</f>
        <v>0</v>
      </c>
      <c r="I4" s="37" t="str">
        <f t="shared" si="2"/>
        <v>△</v>
      </c>
      <c r="J4" s="23">
        <f>'Ｅ結果(９)'!J5</f>
        <v>0</v>
      </c>
      <c r="K4" s="25">
        <f>'Ｅ結果(９)'!H26</f>
        <v>0</v>
      </c>
      <c r="L4" s="37" t="str">
        <f t="shared" si="3"/>
        <v>△</v>
      </c>
      <c r="M4" s="23">
        <f>'Ｅ結果(９)'!J26</f>
        <v>0</v>
      </c>
      <c r="N4" s="25">
        <f>'Ｅ結果(９)'!H34</f>
        <v>0</v>
      </c>
      <c r="O4" s="37" t="str">
        <f t="shared" si="4"/>
        <v>△</v>
      </c>
      <c r="P4" s="23">
        <f>'Ｅ結果(９)'!J34</f>
        <v>0</v>
      </c>
      <c r="Q4" s="25">
        <f>'Ｅ結果(９)'!H16</f>
        <v>0</v>
      </c>
      <c r="R4" s="37" t="str">
        <f t="shared" si="5"/>
        <v>△</v>
      </c>
      <c r="S4" s="23">
        <f>'Ｅ結果(９)'!J16</f>
        <v>0</v>
      </c>
      <c r="T4" s="25">
        <f>'Ｅ結果(９)'!H18</f>
        <v>0</v>
      </c>
      <c r="U4" s="37" t="str">
        <f t="shared" si="6"/>
        <v>△</v>
      </c>
      <c r="V4" s="23">
        <f>'Ｅ結果(９)'!J18</f>
        <v>0</v>
      </c>
      <c r="W4" s="25">
        <f>'Ｅ結果(９)'!H36</f>
        <v>0</v>
      </c>
      <c r="X4" s="37" t="str">
        <f t="shared" si="7"/>
        <v>△</v>
      </c>
      <c r="Y4" s="23">
        <f>'Ｅ結果(９)'!J36</f>
        <v>0</v>
      </c>
      <c r="Z4" s="25">
        <f>'Ｅ結果(９)'!H25</f>
        <v>0</v>
      </c>
      <c r="AA4" s="37" t="str">
        <f t="shared" si="8"/>
        <v>△</v>
      </c>
      <c r="AB4" s="26">
        <f>'Ｅ結果(９)'!J25</f>
        <v>0</v>
      </c>
      <c r="AC4" s="43">
        <f t="shared" si="9"/>
        <v>0</v>
      </c>
      <c r="AD4" s="44">
        <f t="shared" si="10"/>
        <v>0</v>
      </c>
      <c r="AE4" s="45">
        <f aca="true" t="shared" si="19" ref="AE4:AE11">COUNTIF(C4:AD4,"△")</f>
        <v>8</v>
      </c>
      <c r="AF4" s="43">
        <f t="shared" si="11"/>
        <v>0</v>
      </c>
      <c r="AG4" s="44">
        <f t="shared" si="12"/>
        <v>0</v>
      </c>
      <c r="AH4" s="45">
        <f t="shared" si="13"/>
        <v>0</v>
      </c>
      <c r="AI4" s="43">
        <f t="shared" si="14"/>
        <v>8</v>
      </c>
      <c r="AJ4" s="46">
        <f t="shared" si="15"/>
        <v>1</v>
      </c>
      <c r="AK4" s="52"/>
      <c r="AL4" s="52"/>
      <c r="AM4" s="52"/>
      <c r="AN4" s="52"/>
      <c r="AP4" s="41">
        <f t="shared" si="16"/>
        <v>0</v>
      </c>
      <c r="AQ4" s="41">
        <f t="shared" si="17"/>
        <v>0</v>
      </c>
      <c r="AR4" s="42">
        <f t="shared" si="18"/>
        <v>8000010</v>
      </c>
    </row>
    <row r="5" spans="1:44" ht="30" customHeight="1">
      <c r="A5" s="21" t="str">
        <f>'Ｅ結果(９)'!L5</f>
        <v>内原ＳＳＳ</v>
      </c>
      <c r="B5" s="25">
        <f>J3</f>
        <v>0</v>
      </c>
      <c r="C5" s="37" t="str">
        <f t="shared" si="0"/>
        <v>△</v>
      </c>
      <c r="D5" s="23">
        <f>H3</f>
        <v>0</v>
      </c>
      <c r="E5" s="25">
        <f>J4</f>
        <v>0</v>
      </c>
      <c r="F5" s="37" t="str">
        <f t="shared" si="1"/>
        <v>△</v>
      </c>
      <c r="G5" s="23">
        <f>H4</f>
        <v>0</v>
      </c>
      <c r="H5" s="25"/>
      <c r="I5" s="37">
        <f t="shared" si="2"/>
      </c>
      <c r="J5" s="23"/>
      <c r="K5" s="25">
        <f>'Ｅ結果(９)'!H20</f>
        <v>0</v>
      </c>
      <c r="L5" s="37" t="str">
        <f t="shared" si="3"/>
        <v>△</v>
      </c>
      <c r="M5" s="23">
        <f>'Ｅ結果(９)'!J20</f>
        <v>0</v>
      </c>
      <c r="N5" s="25">
        <f>'Ｅ結果(９)'!H28</f>
        <v>0</v>
      </c>
      <c r="O5" s="37" t="str">
        <f t="shared" si="4"/>
        <v>△</v>
      </c>
      <c r="P5" s="23">
        <f>'Ｅ結果(９)'!J28</f>
        <v>0</v>
      </c>
      <c r="Q5" s="25">
        <f>'Ｅ結果(９)'!H37</f>
        <v>0</v>
      </c>
      <c r="R5" s="37" t="str">
        <f t="shared" si="5"/>
        <v>△</v>
      </c>
      <c r="S5" s="23">
        <f>'Ｅ結果(９)'!J37</f>
        <v>0</v>
      </c>
      <c r="T5" s="25">
        <f>'Ｅ結果(９)'!H30</f>
        <v>0</v>
      </c>
      <c r="U5" s="37" t="str">
        <f t="shared" si="6"/>
        <v>△</v>
      </c>
      <c r="V5" s="23">
        <f>'Ｅ結果(９)'!J30</f>
        <v>0</v>
      </c>
      <c r="W5" s="25">
        <f>'Ｅ結果(９)'!H19</f>
        <v>0</v>
      </c>
      <c r="X5" s="37" t="str">
        <f t="shared" si="7"/>
        <v>△</v>
      </c>
      <c r="Y5" s="23">
        <f>'Ｅ結果(９)'!J19</f>
        <v>0</v>
      </c>
      <c r="Z5" s="25">
        <f>'Ｅ結果(９)'!H39</f>
        <v>0</v>
      </c>
      <c r="AA5" s="37" t="str">
        <f t="shared" si="8"/>
        <v>△</v>
      </c>
      <c r="AB5" s="26">
        <f>'Ｅ結果(９)'!J39</f>
        <v>0</v>
      </c>
      <c r="AC5" s="43">
        <f t="shared" si="9"/>
        <v>0</v>
      </c>
      <c r="AD5" s="44">
        <f t="shared" si="10"/>
        <v>0</v>
      </c>
      <c r="AE5" s="45">
        <f t="shared" si="19"/>
        <v>8</v>
      </c>
      <c r="AF5" s="43">
        <f t="shared" si="11"/>
        <v>0</v>
      </c>
      <c r="AG5" s="44">
        <f t="shared" si="12"/>
        <v>0</v>
      </c>
      <c r="AH5" s="45">
        <f t="shared" si="13"/>
        <v>0</v>
      </c>
      <c r="AI5" s="43">
        <f t="shared" si="14"/>
        <v>8</v>
      </c>
      <c r="AJ5" s="46">
        <f t="shared" si="15"/>
        <v>1</v>
      </c>
      <c r="AK5" s="52"/>
      <c r="AL5" s="52"/>
      <c r="AM5" s="52"/>
      <c r="AN5" s="52"/>
      <c r="AP5" s="41">
        <f t="shared" si="16"/>
        <v>0</v>
      </c>
      <c r="AQ5" s="41">
        <f t="shared" si="17"/>
        <v>0</v>
      </c>
      <c r="AR5" s="42">
        <f t="shared" si="18"/>
        <v>8000010</v>
      </c>
    </row>
    <row r="6" spans="1:44" ht="30" customHeight="1">
      <c r="A6" s="21" t="str">
        <f>'Ｅ結果(９)'!L6</f>
        <v>緑岡SSSA</v>
      </c>
      <c r="B6" s="25">
        <f>M3</f>
        <v>0</v>
      </c>
      <c r="C6" s="37" t="str">
        <f t="shared" si="0"/>
        <v>△</v>
      </c>
      <c r="D6" s="23">
        <f>K3</f>
        <v>0</v>
      </c>
      <c r="E6" s="25">
        <f>M4</f>
        <v>0</v>
      </c>
      <c r="F6" s="37" t="str">
        <f t="shared" si="1"/>
        <v>△</v>
      </c>
      <c r="G6" s="23">
        <f>K4</f>
        <v>0</v>
      </c>
      <c r="H6" s="25">
        <f>M5</f>
        <v>0</v>
      </c>
      <c r="I6" s="37" t="str">
        <f t="shared" si="2"/>
        <v>△</v>
      </c>
      <c r="J6" s="23">
        <f>K5</f>
        <v>0</v>
      </c>
      <c r="K6" s="25"/>
      <c r="L6" s="37">
        <f t="shared" si="3"/>
      </c>
      <c r="M6" s="23"/>
      <c r="N6" s="25">
        <f>'Ｅ結果(９)'!H7</f>
        <v>0</v>
      </c>
      <c r="O6" s="37" t="str">
        <f t="shared" si="4"/>
        <v>△</v>
      </c>
      <c r="P6" s="23">
        <f>'Ｅ結果(９)'!J7</f>
        <v>0</v>
      </c>
      <c r="Q6" s="25">
        <f>'Ｅ結果(９)'!H9</f>
        <v>0</v>
      </c>
      <c r="R6" s="37" t="str">
        <f t="shared" si="5"/>
        <v>△</v>
      </c>
      <c r="S6" s="23">
        <f>'Ｅ結果(９)'!J9</f>
        <v>0</v>
      </c>
      <c r="T6" s="25">
        <f>'Ｅ結果(９)'!H32</f>
        <v>0</v>
      </c>
      <c r="U6" s="37" t="str">
        <f t="shared" si="6"/>
        <v>△</v>
      </c>
      <c r="V6" s="23">
        <f>'Ｅ結果(９)'!J32</f>
        <v>0</v>
      </c>
      <c r="W6" s="25">
        <f>'Ｅ結果(９)'!H21</f>
        <v>0</v>
      </c>
      <c r="X6" s="37" t="str">
        <f t="shared" si="7"/>
        <v>△</v>
      </c>
      <c r="Y6" s="23">
        <f>'Ｅ結果(９)'!J21</f>
        <v>0</v>
      </c>
      <c r="Z6" s="25">
        <f>'Ｅ結果(９)'!H27</f>
        <v>0</v>
      </c>
      <c r="AA6" s="37" t="str">
        <f t="shared" si="8"/>
        <v>△</v>
      </c>
      <c r="AB6" s="26">
        <f>'Ｅ結果(９)'!J27</f>
        <v>0</v>
      </c>
      <c r="AC6" s="43">
        <f t="shared" si="9"/>
        <v>0</v>
      </c>
      <c r="AD6" s="44">
        <f t="shared" si="10"/>
        <v>0</v>
      </c>
      <c r="AE6" s="45">
        <f t="shared" si="19"/>
        <v>8</v>
      </c>
      <c r="AF6" s="43">
        <f t="shared" si="11"/>
        <v>0</v>
      </c>
      <c r="AG6" s="44">
        <f t="shared" si="12"/>
        <v>0</v>
      </c>
      <c r="AH6" s="45">
        <f t="shared" si="13"/>
        <v>0</v>
      </c>
      <c r="AI6" s="43">
        <f t="shared" si="14"/>
        <v>8</v>
      </c>
      <c r="AJ6" s="46">
        <f t="shared" si="15"/>
        <v>1</v>
      </c>
      <c r="AK6" s="52"/>
      <c r="AL6" s="52"/>
      <c r="AM6" s="52"/>
      <c r="AN6" s="52"/>
      <c r="AP6" s="41">
        <f t="shared" si="16"/>
        <v>0</v>
      </c>
      <c r="AQ6" s="41">
        <f t="shared" si="17"/>
        <v>0</v>
      </c>
      <c r="AR6" s="42">
        <f t="shared" si="18"/>
        <v>8000010</v>
      </c>
    </row>
    <row r="7" spans="1:44" ht="30" customHeight="1">
      <c r="A7" s="21" t="str">
        <f>'Ｅ結果(９)'!L7</f>
        <v>羽鳥SSS</v>
      </c>
      <c r="B7" s="25">
        <f>P3</f>
        <v>0</v>
      </c>
      <c r="C7" s="37" t="str">
        <f t="shared" si="0"/>
        <v>△</v>
      </c>
      <c r="D7" s="23">
        <f>N3</f>
        <v>0</v>
      </c>
      <c r="E7" s="25">
        <f>P4</f>
        <v>0</v>
      </c>
      <c r="F7" s="37" t="str">
        <f t="shared" si="1"/>
        <v>△</v>
      </c>
      <c r="G7" s="23">
        <f>N4</f>
        <v>0</v>
      </c>
      <c r="H7" s="25">
        <f>P5</f>
        <v>0</v>
      </c>
      <c r="I7" s="37" t="str">
        <f t="shared" si="2"/>
        <v>△</v>
      </c>
      <c r="J7" s="23">
        <f>N5</f>
        <v>0</v>
      </c>
      <c r="K7" s="25">
        <f>P6</f>
        <v>0</v>
      </c>
      <c r="L7" s="37" t="str">
        <f t="shared" si="3"/>
        <v>△</v>
      </c>
      <c r="M7" s="23">
        <f>N6</f>
        <v>0</v>
      </c>
      <c r="N7" s="25"/>
      <c r="O7" s="37">
        <f t="shared" si="4"/>
      </c>
      <c r="P7" s="23"/>
      <c r="Q7" s="25">
        <f>'Ｅ結果(９)'!H8</f>
        <v>0</v>
      </c>
      <c r="R7" s="37" t="str">
        <f t="shared" si="5"/>
        <v>△</v>
      </c>
      <c r="S7" s="23">
        <f>'Ｅ結果(９)'!J8</f>
        <v>0</v>
      </c>
      <c r="T7" s="25">
        <f>'Ｅ結果(９)'!H29</f>
        <v>0</v>
      </c>
      <c r="U7" s="37" t="str">
        <f t="shared" si="6"/>
        <v>△</v>
      </c>
      <c r="V7" s="23">
        <f>'Ｅ結果(９)'!J29</f>
        <v>0</v>
      </c>
      <c r="W7" s="25">
        <f>'Ｅ結果(９)'!H35</f>
        <v>0</v>
      </c>
      <c r="X7" s="37" t="str">
        <f t="shared" si="7"/>
        <v>△</v>
      </c>
      <c r="Y7" s="23">
        <f>'Ｅ結果(９)'!J35</f>
        <v>0</v>
      </c>
      <c r="Z7" s="25">
        <f>'Ｅ結果(９)'!H15</f>
        <v>0</v>
      </c>
      <c r="AA7" s="37" t="str">
        <f t="shared" si="8"/>
        <v>△</v>
      </c>
      <c r="AB7" s="26">
        <f>'Ｅ結果(９)'!J15</f>
        <v>0</v>
      </c>
      <c r="AC7" s="43">
        <f t="shared" si="9"/>
        <v>0</v>
      </c>
      <c r="AD7" s="44">
        <f t="shared" si="10"/>
        <v>0</v>
      </c>
      <c r="AE7" s="45">
        <f t="shared" si="19"/>
        <v>8</v>
      </c>
      <c r="AF7" s="43">
        <f t="shared" si="11"/>
        <v>0</v>
      </c>
      <c r="AG7" s="44">
        <f t="shared" si="12"/>
        <v>0</v>
      </c>
      <c r="AH7" s="45">
        <f t="shared" si="13"/>
        <v>0</v>
      </c>
      <c r="AI7" s="43">
        <f t="shared" si="14"/>
        <v>8</v>
      </c>
      <c r="AJ7" s="46">
        <f t="shared" si="15"/>
        <v>1</v>
      </c>
      <c r="AK7" s="52"/>
      <c r="AL7" s="52"/>
      <c r="AM7" s="52"/>
      <c r="AN7" s="52"/>
      <c r="AP7" s="41">
        <f t="shared" si="16"/>
        <v>0</v>
      </c>
      <c r="AQ7" s="41">
        <f t="shared" si="17"/>
        <v>0</v>
      </c>
      <c r="AR7" s="42">
        <f t="shared" si="18"/>
        <v>8000010</v>
      </c>
    </row>
    <row r="8" spans="1:44" ht="30" customHeight="1">
      <c r="A8" s="21" t="str">
        <f>'Ｅ結果(９)'!L8</f>
        <v>小川SSS</v>
      </c>
      <c r="B8" s="25">
        <f>S3</f>
        <v>0</v>
      </c>
      <c r="C8" s="37" t="str">
        <f t="shared" si="0"/>
        <v>△</v>
      </c>
      <c r="D8" s="23">
        <f>Q3</f>
        <v>0</v>
      </c>
      <c r="E8" s="25">
        <f>S4</f>
        <v>0</v>
      </c>
      <c r="F8" s="37" t="str">
        <f t="shared" si="1"/>
        <v>△</v>
      </c>
      <c r="G8" s="23">
        <f>Q4</f>
        <v>0</v>
      </c>
      <c r="H8" s="25">
        <f>S5</f>
        <v>0</v>
      </c>
      <c r="I8" s="37" t="str">
        <f t="shared" si="2"/>
        <v>△</v>
      </c>
      <c r="J8" s="23">
        <f>Q5</f>
        <v>0</v>
      </c>
      <c r="K8" s="25">
        <f>S6</f>
        <v>0</v>
      </c>
      <c r="L8" s="37" t="str">
        <f t="shared" si="3"/>
        <v>△</v>
      </c>
      <c r="M8" s="23">
        <f>Q6</f>
        <v>0</v>
      </c>
      <c r="N8" s="25">
        <f>S7</f>
        <v>0</v>
      </c>
      <c r="O8" s="37" t="str">
        <f t="shared" si="4"/>
        <v>△</v>
      </c>
      <c r="P8" s="23">
        <f>Q7</f>
        <v>0</v>
      </c>
      <c r="Q8" s="25"/>
      <c r="R8" s="37">
        <f t="shared" si="5"/>
      </c>
      <c r="S8" s="23"/>
      <c r="T8" s="25">
        <f>'Ｅ結果(９)'!H17</f>
        <v>0</v>
      </c>
      <c r="U8" s="37" t="str">
        <f t="shared" si="6"/>
        <v>△</v>
      </c>
      <c r="V8" s="23">
        <f>'Ｅ結果(９)'!J17</f>
        <v>0</v>
      </c>
      <c r="W8" s="25">
        <f>'Ｅ結果(９)'!H24</f>
        <v>0</v>
      </c>
      <c r="X8" s="37" t="str">
        <f t="shared" si="7"/>
        <v>△</v>
      </c>
      <c r="Y8" s="23">
        <f>'Ｅ結果(９)'!J24</f>
        <v>0</v>
      </c>
      <c r="Z8" s="25">
        <f>'Ｅ結果(９)'!H38</f>
        <v>0</v>
      </c>
      <c r="AA8" s="37" t="str">
        <f t="shared" si="8"/>
        <v>△</v>
      </c>
      <c r="AB8" s="26">
        <f>'Ｅ結果(９)'!J38</f>
        <v>0</v>
      </c>
      <c r="AC8" s="43">
        <f t="shared" si="9"/>
        <v>0</v>
      </c>
      <c r="AD8" s="44">
        <f t="shared" si="10"/>
        <v>0</v>
      </c>
      <c r="AE8" s="45">
        <f t="shared" si="19"/>
        <v>8</v>
      </c>
      <c r="AF8" s="43">
        <f t="shared" si="11"/>
        <v>0</v>
      </c>
      <c r="AG8" s="44">
        <f t="shared" si="12"/>
        <v>0</v>
      </c>
      <c r="AH8" s="45">
        <f t="shared" si="13"/>
        <v>0</v>
      </c>
      <c r="AI8" s="43">
        <f t="shared" si="14"/>
        <v>8</v>
      </c>
      <c r="AJ8" s="46">
        <f t="shared" si="15"/>
        <v>1</v>
      </c>
      <c r="AK8" s="52"/>
      <c r="AL8" s="52"/>
      <c r="AM8" s="52"/>
      <c r="AN8" s="52"/>
      <c r="AP8" s="41">
        <f t="shared" si="16"/>
        <v>0</v>
      </c>
      <c r="AQ8" s="41">
        <f t="shared" si="17"/>
        <v>0</v>
      </c>
      <c r="AR8" s="42">
        <f t="shared" si="18"/>
        <v>8000010</v>
      </c>
    </row>
    <row r="9" spans="1:44" ht="30" customHeight="1">
      <c r="A9" s="21" t="str">
        <f>'Ｅ結果(９)'!L9</f>
        <v>新荘常磐SSS</v>
      </c>
      <c r="B9" s="25">
        <f>V3</f>
        <v>0</v>
      </c>
      <c r="C9" s="37" t="str">
        <f t="shared" si="0"/>
        <v>△</v>
      </c>
      <c r="D9" s="23">
        <f>T3</f>
        <v>0</v>
      </c>
      <c r="E9" s="25">
        <f>V4</f>
        <v>0</v>
      </c>
      <c r="F9" s="37" t="str">
        <f t="shared" si="1"/>
        <v>△</v>
      </c>
      <c r="G9" s="23">
        <f>T4</f>
        <v>0</v>
      </c>
      <c r="H9" s="25">
        <f>V5</f>
        <v>0</v>
      </c>
      <c r="I9" s="37" t="str">
        <f t="shared" si="2"/>
        <v>△</v>
      </c>
      <c r="J9" s="23">
        <f>T5</f>
        <v>0</v>
      </c>
      <c r="K9" s="25">
        <f>V6</f>
        <v>0</v>
      </c>
      <c r="L9" s="37" t="str">
        <f t="shared" si="3"/>
        <v>△</v>
      </c>
      <c r="M9" s="23">
        <f>T6</f>
        <v>0</v>
      </c>
      <c r="N9" s="25">
        <f>V7</f>
        <v>0</v>
      </c>
      <c r="O9" s="37" t="str">
        <f t="shared" si="4"/>
        <v>△</v>
      </c>
      <c r="P9" s="23">
        <f>T7</f>
        <v>0</v>
      </c>
      <c r="Q9" s="25">
        <f>V8</f>
        <v>0</v>
      </c>
      <c r="R9" s="37" t="str">
        <f t="shared" si="5"/>
        <v>△</v>
      </c>
      <c r="S9" s="23">
        <f>T8</f>
        <v>0</v>
      </c>
      <c r="T9" s="25"/>
      <c r="U9" s="37">
        <f t="shared" si="6"/>
      </c>
      <c r="V9" s="23"/>
      <c r="W9" s="25">
        <f>'Ｅ結果(９)'!H10</f>
        <v>0</v>
      </c>
      <c r="X9" s="37" t="str">
        <f t="shared" si="7"/>
        <v>△</v>
      </c>
      <c r="Y9" s="23">
        <f>'Ｅ結果(９)'!J10</f>
        <v>0</v>
      </c>
      <c r="Z9" s="25">
        <f>'Ｅ結果(９)'!H12</f>
        <v>0</v>
      </c>
      <c r="AA9" s="37" t="str">
        <f t="shared" si="8"/>
        <v>△</v>
      </c>
      <c r="AB9" s="26">
        <f>'Ｅ結果(９)'!J12</f>
        <v>0</v>
      </c>
      <c r="AC9" s="43">
        <f t="shared" si="9"/>
        <v>0</v>
      </c>
      <c r="AD9" s="44">
        <f t="shared" si="10"/>
        <v>0</v>
      </c>
      <c r="AE9" s="45">
        <f t="shared" si="19"/>
        <v>8</v>
      </c>
      <c r="AF9" s="43">
        <f t="shared" si="11"/>
        <v>0</v>
      </c>
      <c r="AG9" s="44">
        <f t="shared" si="12"/>
        <v>0</v>
      </c>
      <c r="AH9" s="45">
        <f t="shared" si="13"/>
        <v>0</v>
      </c>
      <c r="AI9" s="43">
        <f t="shared" si="14"/>
        <v>8</v>
      </c>
      <c r="AJ9" s="46">
        <f t="shared" si="15"/>
        <v>1</v>
      </c>
      <c r="AK9" s="52"/>
      <c r="AL9" s="52"/>
      <c r="AM9" s="52"/>
      <c r="AN9" s="52"/>
      <c r="AP9" s="41">
        <f t="shared" si="16"/>
        <v>0</v>
      </c>
      <c r="AQ9" s="41">
        <f t="shared" si="17"/>
        <v>0</v>
      </c>
      <c r="AR9" s="42">
        <f t="shared" si="18"/>
        <v>8000010</v>
      </c>
    </row>
    <row r="10" spans="1:44" ht="30" customHeight="1">
      <c r="A10" s="21" t="str">
        <f>'Ｅ結果(９)'!L10</f>
        <v>笠間SSS</v>
      </c>
      <c r="B10" s="25">
        <f>Y3</f>
        <v>0</v>
      </c>
      <c r="C10" s="37" t="str">
        <f t="shared" si="0"/>
        <v>△</v>
      </c>
      <c r="D10" s="23">
        <f>W3</f>
        <v>0</v>
      </c>
      <c r="E10" s="25">
        <f>Y4</f>
        <v>0</v>
      </c>
      <c r="F10" s="37" t="str">
        <f t="shared" si="1"/>
        <v>△</v>
      </c>
      <c r="G10" s="23">
        <f>W4</f>
        <v>0</v>
      </c>
      <c r="H10" s="25">
        <f>Y5</f>
        <v>0</v>
      </c>
      <c r="I10" s="37" t="str">
        <f t="shared" si="2"/>
        <v>△</v>
      </c>
      <c r="J10" s="23">
        <f>W5</f>
        <v>0</v>
      </c>
      <c r="K10" s="25">
        <f>Y6</f>
        <v>0</v>
      </c>
      <c r="L10" s="37" t="str">
        <f t="shared" si="3"/>
        <v>△</v>
      </c>
      <c r="M10" s="23">
        <f>W6</f>
        <v>0</v>
      </c>
      <c r="N10" s="25">
        <f>Y7</f>
        <v>0</v>
      </c>
      <c r="O10" s="37" t="str">
        <f t="shared" si="4"/>
        <v>△</v>
      </c>
      <c r="P10" s="23">
        <f>W7</f>
        <v>0</v>
      </c>
      <c r="Q10" s="25">
        <f>Y8</f>
        <v>0</v>
      </c>
      <c r="R10" s="37" t="str">
        <f t="shared" si="5"/>
        <v>△</v>
      </c>
      <c r="S10" s="23">
        <f>W8</f>
        <v>0</v>
      </c>
      <c r="T10" s="25">
        <f>Y9</f>
        <v>0</v>
      </c>
      <c r="U10" s="37" t="str">
        <f t="shared" si="6"/>
        <v>△</v>
      </c>
      <c r="V10" s="23">
        <f>W9</f>
        <v>0</v>
      </c>
      <c r="W10" s="25"/>
      <c r="X10" s="37">
        <f t="shared" si="7"/>
      </c>
      <c r="Y10" s="23"/>
      <c r="Z10" s="25">
        <f>'Ｅ結果(９)'!H11</f>
        <v>0</v>
      </c>
      <c r="AA10" s="37" t="str">
        <f t="shared" si="8"/>
        <v>△</v>
      </c>
      <c r="AB10" s="26">
        <f>'Ｅ結果(９)'!J11</f>
        <v>0</v>
      </c>
      <c r="AC10" s="43">
        <f t="shared" si="9"/>
        <v>0</v>
      </c>
      <c r="AD10" s="44">
        <f t="shared" si="10"/>
        <v>0</v>
      </c>
      <c r="AE10" s="45">
        <f t="shared" si="19"/>
        <v>8</v>
      </c>
      <c r="AF10" s="43">
        <f t="shared" si="11"/>
        <v>0</v>
      </c>
      <c r="AG10" s="44">
        <f t="shared" si="12"/>
        <v>0</v>
      </c>
      <c r="AH10" s="45">
        <f t="shared" si="13"/>
        <v>0</v>
      </c>
      <c r="AI10" s="43">
        <f t="shared" si="14"/>
        <v>8</v>
      </c>
      <c r="AJ10" s="46">
        <f t="shared" si="15"/>
        <v>1</v>
      </c>
      <c r="AK10" s="52"/>
      <c r="AL10" s="52"/>
      <c r="AM10" s="52"/>
      <c r="AN10" s="52"/>
      <c r="AP10" s="41">
        <f t="shared" si="16"/>
        <v>0</v>
      </c>
      <c r="AQ10" s="41">
        <f t="shared" si="17"/>
        <v>0</v>
      </c>
      <c r="AR10" s="42">
        <f t="shared" si="18"/>
        <v>8000010</v>
      </c>
    </row>
    <row r="11" spans="1:44" ht="30" customHeight="1" thickBot="1">
      <c r="A11" s="22" t="str">
        <f>'Ｅ結果(９)'!L11</f>
        <v>玉里SSC</v>
      </c>
      <c r="B11" s="27">
        <f>AB3</f>
        <v>0</v>
      </c>
      <c r="C11" s="38" t="str">
        <f t="shared" si="0"/>
        <v>△</v>
      </c>
      <c r="D11" s="24">
        <f>Z3</f>
        <v>0</v>
      </c>
      <c r="E11" s="27">
        <f>AB4</f>
        <v>0</v>
      </c>
      <c r="F11" s="38" t="str">
        <f t="shared" si="1"/>
        <v>△</v>
      </c>
      <c r="G11" s="24">
        <f>Z4</f>
        <v>0</v>
      </c>
      <c r="H11" s="27">
        <f>AB5</f>
        <v>0</v>
      </c>
      <c r="I11" s="38" t="str">
        <f t="shared" si="2"/>
        <v>△</v>
      </c>
      <c r="J11" s="24">
        <f>Z5</f>
        <v>0</v>
      </c>
      <c r="K11" s="27">
        <f>AB6</f>
        <v>0</v>
      </c>
      <c r="L11" s="38" t="str">
        <f t="shared" si="3"/>
        <v>△</v>
      </c>
      <c r="M11" s="24">
        <f>Z6</f>
        <v>0</v>
      </c>
      <c r="N11" s="27">
        <f>AB7</f>
        <v>0</v>
      </c>
      <c r="O11" s="38" t="str">
        <f t="shared" si="4"/>
        <v>△</v>
      </c>
      <c r="P11" s="24">
        <f>Z7</f>
        <v>0</v>
      </c>
      <c r="Q11" s="27">
        <f>AB8</f>
        <v>0</v>
      </c>
      <c r="R11" s="38" t="str">
        <f t="shared" si="5"/>
        <v>△</v>
      </c>
      <c r="S11" s="24">
        <f>Z8</f>
        <v>0</v>
      </c>
      <c r="T11" s="27">
        <f>AB9</f>
        <v>0</v>
      </c>
      <c r="U11" s="38" t="str">
        <f t="shared" si="6"/>
        <v>△</v>
      </c>
      <c r="V11" s="24">
        <f>Z9</f>
        <v>0</v>
      </c>
      <c r="W11" s="27">
        <f>AB10</f>
        <v>0</v>
      </c>
      <c r="X11" s="38" t="str">
        <f t="shared" si="7"/>
        <v>△</v>
      </c>
      <c r="Y11" s="24">
        <f>Z10</f>
        <v>0</v>
      </c>
      <c r="Z11" s="27"/>
      <c r="AA11" s="38">
        <f t="shared" si="8"/>
      </c>
      <c r="AB11" s="35"/>
      <c r="AC11" s="47">
        <f t="shared" si="9"/>
        <v>0</v>
      </c>
      <c r="AD11" s="48">
        <f t="shared" si="10"/>
        <v>0</v>
      </c>
      <c r="AE11" s="49">
        <f t="shared" si="19"/>
        <v>8</v>
      </c>
      <c r="AF11" s="47">
        <f t="shared" si="11"/>
        <v>0</v>
      </c>
      <c r="AG11" s="48">
        <f t="shared" si="12"/>
        <v>0</v>
      </c>
      <c r="AH11" s="49">
        <f t="shared" si="13"/>
        <v>0</v>
      </c>
      <c r="AI11" s="47">
        <f t="shared" si="14"/>
        <v>8</v>
      </c>
      <c r="AJ11" s="50">
        <f t="shared" si="15"/>
        <v>1</v>
      </c>
      <c r="AK11" s="52"/>
      <c r="AL11" s="52"/>
      <c r="AM11" s="52"/>
      <c r="AN11" s="52"/>
      <c r="AP11" s="41">
        <f t="shared" si="16"/>
        <v>0</v>
      </c>
      <c r="AQ11" s="41">
        <f t="shared" si="17"/>
        <v>0</v>
      </c>
      <c r="AR11" s="42">
        <f t="shared" si="18"/>
        <v>8000010</v>
      </c>
    </row>
    <row r="18" ht="30" customHeight="1">
      <c r="AC18" s="34">
        <f>COUNTIF(T18:AB18,"○")</f>
        <v>0</v>
      </c>
    </row>
  </sheetData>
  <sheetProtection/>
  <mergeCells count="9">
    <mergeCell ref="Z2:AB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19"/>
  <sheetViews>
    <sheetView workbookViewId="0" topLeftCell="E1">
      <selection activeCell="O25" sqref="O25"/>
    </sheetView>
  </sheetViews>
  <sheetFormatPr defaultColWidth="9.00390625" defaultRowHeight="21" customHeight="1"/>
  <cols>
    <col min="1" max="1" width="0.5" style="2" hidden="1" customWidth="1"/>
    <col min="2" max="2" width="3.75390625" style="2" customWidth="1"/>
    <col min="3" max="3" width="8.75390625" style="2" customWidth="1"/>
    <col min="4" max="4" width="14.875" style="2" customWidth="1"/>
    <col min="5" max="5" width="3.50390625" style="2" bestFit="1" customWidth="1"/>
    <col min="6" max="6" width="11.00390625" style="2" customWidth="1"/>
    <col min="7" max="7" width="17.50390625" style="2" customWidth="1"/>
    <col min="8" max="8" width="4.875" style="2" customWidth="1"/>
    <col min="9" max="9" width="3.75390625" style="2" customWidth="1"/>
    <col min="10" max="10" width="5.00390625" style="2" customWidth="1"/>
    <col min="11" max="11" width="17.50390625" style="2" customWidth="1"/>
    <col min="12" max="12" width="9.00390625" style="2" customWidth="1"/>
    <col min="13" max="13" width="11.375" style="2" bestFit="1" customWidth="1"/>
    <col min="14" max="16384" width="9.00390625" style="2" customWidth="1"/>
  </cols>
  <sheetData>
    <row r="1" spans="3:11" ht="17.25" customHeight="1">
      <c r="C1" s="87" t="s">
        <v>113</v>
      </c>
      <c r="D1" s="87"/>
      <c r="E1" s="87"/>
      <c r="F1" s="87"/>
      <c r="G1" s="87"/>
      <c r="H1" s="87"/>
      <c r="I1" s="87"/>
      <c r="J1" s="87"/>
      <c r="K1" s="87"/>
    </row>
    <row r="2" ht="3.75" customHeight="1" thickBot="1"/>
    <row r="3" spans="2:13" ht="21" customHeight="1" thickBot="1">
      <c r="B3" s="10" t="s">
        <v>112</v>
      </c>
      <c r="C3" s="3" t="s">
        <v>2</v>
      </c>
      <c r="D3" s="4" t="s">
        <v>0</v>
      </c>
      <c r="E3" s="91" t="s">
        <v>3</v>
      </c>
      <c r="F3" s="91"/>
      <c r="G3" s="91" t="s">
        <v>1</v>
      </c>
      <c r="H3" s="91"/>
      <c r="I3" s="91"/>
      <c r="J3" s="91"/>
      <c r="K3" s="91"/>
      <c r="M3" s="2" t="s">
        <v>105</v>
      </c>
    </row>
    <row r="4" spans="2:13" ht="25.5" customHeight="1">
      <c r="B4" s="77" t="s">
        <v>27</v>
      </c>
      <c r="C4" s="82" t="s">
        <v>72</v>
      </c>
      <c r="D4" s="86" t="str">
        <f>G4</f>
        <v>舟石川SSS</v>
      </c>
      <c r="E4" s="5">
        <v>1</v>
      </c>
      <c r="F4" s="5" t="s">
        <v>26</v>
      </c>
      <c r="G4" s="13" t="str">
        <f>M3</f>
        <v>舟石川SSS</v>
      </c>
      <c r="H4" s="13"/>
      <c r="I4" s="5" t="s">
        <v>53</v>
      </c>
      <c r="J4" s="18"/>
      <c r="K4" s="18" t="str">
        <f>M5</f>
        <v>石神SSS</v>
      </c>
      <c r="M4" s="2" t="s">
        <v>106</v>
      </c>
    </row>
    <row r="5" spans="2:13" ht="25.5" customHeight="1">
      <c r="B5" s="78"/>
      <c r="C5" s="83"/>
      <c r="D5" s="80"/>
      <c r="E5" s="6">
        <v>2</v>
      </c>
      <c r="F5" s="6" t="s">
        <v>24</v>
      </c>
      <c r="G5" s="14" t="str">
        <f>K4</f>
        <v>石神SSS</v>
      </c>
      <c r="H5" s="14"/>
      <c r="I5" s="6" t="s">
        <v>53</v>
      </c>
      <c r="J5" s="11"/>
      <c r="K5" s="11" t="str">
        <f>M7</f>
        <v>浜田SSS</v>
      </c>
      <c r="M5" s="2" t="s">
        <v>21</v>
      </c>
    </row>
    <row r="6" spans="2:13" ht="25.5" customHeight="1">
      <c r="B6" s="78"/>
      <c r="C6" s="83"/>
      <c r="D6" s="80"/>
      <c r="E6" s="6">
        <v>3</v>
      </c>
      <c r="F6" s="6" t="s">
        <v>73</v>
      </c>
      <c r="G6" s="14" t="str">
        <f>G4</f>
        <v>舟石川SSS</v>
      </c>
      <c r="H6" s="14"/>
      <c r="I6" s="6" t="s">
        <v>53</v>
      </c>
      <c r="J6" s="11"/>
      <c r="K6" s="11" t="str">
        <f>K5</f>
        <v>浜田SSS</v>
      </c>
      <c r="M6" s="2" t="s">
        <v>107</v>
      </c>
    </row>
    <row r="7" spans="2:13" ht="25.5" customHeight="1" thickBot="1">
      <c r="B7" s="78"/>
      <c r="C7" s="75" t="s">
        <v>108</v>
      </c>
      <c r="D7" s="6" t="str">
        <f>M6</f>
        <v>サンハロス</v>
      </c>
      <c r="E7" s="6">
        <v>1</v>
      </c>
      <c r="F7" s="6" t="s">
        <v>93</v>
      </c>
      <c r="G7" s="14" t="str">
        <f>M6</f>
        <v>サンハロス</v>
      </c>
      <c r="H7" s="16"/>
      <c r="I7" s="7" t="s">
        <v>53</v>
      </c>
      <c r="J7" s="12"/>
      <c r="K7" s="12" t="str">
        <f>M4</f>
        <v>高野SSSB</v>
      </c>
      <c r="M7" s="2" t="s">
        <v>19</v>
      </c>
    </row>
    <row r="8" spans="2:11" ht="25.5" customHeight="1">
      <c r="B8" s="77" t="s">
        <v>28</v>
      </c>
      <c r="C8" s="82" t="s">
        <v>78</v>
      </c>
      <c r="D8" s="86" t="str">
        <f>G8</f>
        <v>石神SSS</v>
      </c>
      <c r="E8" s="5">
        <v>1</v>
      </c>
      <c r="F8" s="5" t="s">
        <v>26</v>
      </c>
      <c r="G8" s="13" t="str">
        <f>M5</f>
        <v>石神SSS</v>
      </c>
      <c r="H8" s="15"/>
      <c r="I8" s="8" t="s">
        <v>53</v>
      </c>
      <c r="J8" s="19"/>
      <c r="K8" s="19" t="str">
        <f>M6</f>
        <v>サンハロス</v>
      </c>
    </row>
    <row r="9" spans="2:11" ht="25.5" customHeight="1">
      <c r="B9" s="78"/>
      <c r="C9" s="83"/>
      <c r="D9" s="80"/>
      <c r="E9" s="6">
        <v>2</v>
      </c>
      <c r="F9" s="6" t="s">
        <v>24</v>
      </c>
      <c r="G9" s="14" t="str">
        <f>K8</f>
        <v>サンハロス</v>
      </c>
      <c r="H9" s="14"/>
      <c r="I9" s="6" t="s">
        <v>53</v>
      </c>
      <c r="J9" s="11"/>
      <c r="K9" s="11" t="str">
        <f>M7</f>
        <v>浜田SSS</v>
      </c>
    </row>
    <row r="10" spans="2:11" ht="25.5" customHeight="1">
      <c r="B10" s="78"/>
      <c r="C10" s="83"/>
      <c r="D10" s="80"/>
      <c r="E10" s="6">
        <v>3</v>
      </c>
      <c r="F10" s="6" t="s">
        <v>25</v>
      </c>
      <c r="G10" s="14" t="str">
        <f>G8</f>
        <v>石神SSS</v>
      </c>
      <c r="H10" s="14"/>
      <c r="I10" s="6" t="s">
        <v>53</v>
      </c>
      <c r="J10" s="11"/>
      <c r="K10" s="11" t="str">
        <f>K9</f>
        <v>浜田SSS</v>
      </c>
    </row>
    <row r="11" spans="2:11" ht="25.5" customHeight="1" thickBot="1">
      <c r="B11" s="78"/>
      <c r="C11" s="75" t="s">
        <v>109</v>
      </c>
      <c r="D11" s="6" t="str">
        <f>G11</f>
        <v>高野SSSB</v>
      </c>
      <c r="E11" s="6">
        <v>1</v>
      </c>
      <c r="F11" s="6" t="s">
        <v>26</v>
      </c>
      <c r="G11" s="14" t="str">
        <f>M4</f>
        <v>高野SSSB</v>
      </c>
      <c r="H11" s="15"/>
      <c r="I11" s="8" t="s">
        <v>53</v>
      </c>
      <c r="J11" s="19"/>
      <c r="K11" s="11" t="str">
        <f>M3</f>
        <v>舟石川SSS</v>
      </c>
    </row>
    <row r="12" spans="2:11" ht="25.5" customHeight="1">
      <c r="B12" s="77" t="s">
        <v>29</v>
      </c>
      <c r="C12" s="82" t="s">
        <v>79</v>
      </c>
      <c r="D12" s="86" t="str">
        <f>G12</f>
        <v>浜田SSS</v>
      </c>
      <c r="E12" s="5">
        <v>1</v>
      </c>
      <c r="F12" s="5" t="s">
        <v>26</v>
      </c>
      <c r="G12" s="13" t="str">
        <f>M7</f>
        <v>浜田SSS</v>
      </c>
      <c r="H12" s="13"/>
      <c r="I12" s="5" t="s">
        <v>53</v>
      </c>
      <c r="J12" s="18"/>
      <c r="K12" s="18" t="str">
        <f>M3</f>
        <v>舟石川SSS</v>
      </c>
    </row>
    <row r="13" spans="2:11" ht="25.5" customHeight="1">
      <c r="B13" s="78"/>
      <c r="C13" s="83"/>
      <c r="D13" s="80"/>
      <c r="E13" s="6">
        <v>2</v>
      </c>
      <c r="F13" s="6" t="s">
        <v>24</v>
      </c>
      <c r="G13" s="14" t="str">
        <f>K12</f>
        <v>舟石川SSS</v>
      </c>
      <c r="H13" s="14"/>
      <c r="I13" s="6" t="s">
        <v>53</v>
      </c>
      <c r="J13" s="11"/>
      <c r="K13" s="11" t="str">
        <f>M4</f>
        <v>高野SSSB</v>
      </c>
    </row>
    <row r="14" spans="2:11" ht="25.5" customHeight="1">
      <c r="B14" s="78"/>
      <c r="C14" s="83"/>
      <c r="D14" s="80"/>
      <c r="E14" s="6">
        <v>3</v>
      </c>
      <c r="F14" s="6" t="s">
        <v>25</v>
      </c>
      <c r="G14" s="14" t="str">
        <f>G12</f>
        <v>浜田SSS</v>
      </c>
      <c r="H14" s="14"/>
      <c r="I14" s="6" t="s">
        <v>53</v>
      </c>
      <c r="J14" s="11"/>
      <c r="K14" s="11" t="str">
        <f>K13</f>
        <v>高野SSSB</v>
      </c>
    </row>
    <row r="15" spans="2:11" ht="25.5" customHeight="1" thickBot="1">
      <c r="B15" s="78"/>
      <c r="C15" s="75" t="s">
        <v>110</v>
      </c>
      <c r="D15" s="6" t="str">
        <f>G15</f>
        <v>サンハロス</v>
      </c>
      <c r="E15" s="6">
        <v>1</v>
      </c>
      <c r="F15" s="6" t="s">
        <v>26</v>
      </c>
      <c r="G15" s="14" t="str">
        <f>M6</f>
        <v>サンハロス</v>
      </c>
      <c r="H15" s="16"/>
      <c r="I15" s="7" t="s">
        <v>53</v>
      </c>
      <c r="J15" s="12"/>
      <c r="K15" s="11" t="str">
        <f>M5</f>
        <v>石神SSS</v>
      </c>
    </row>
    <row r="16" spans="2:11" ht="25.5" customHeight="1">
      <c r="B16" s="77" t="s">
        <v>30</v>
      </c>
      <c r="C16" s="82" t="s">
        <v>80</v>
      </c>
      <c r="D16" s="86" t="str">
        <f>G16</f>
        <v>高野SSSB</v>
      </c>
      <c r="E16" s="5">
        <v>1</v>
      </c>
      <c r="F16" s="5" t="s">
        <v>26</v>
      </c>
      <c r="G16" s="13" t="str">
        <f>M4</f>
        <v>高野SSSB</v>
      </c>
      <c r="H16" s="15"/>
      <c r="I16" s="8" t="s">
        <v>53</v>
      </c>
      <c r="J16" s="19"/>
      <c r="K16" s="18" t="str">
        <f>M5</f>
        <v>石神SSS</v>
      </c>
    </row>
    <row r="17" spans="2:11" ht="25.5" customHeight="1">
      <c r="B17" s="78"/>
      <c r="C17" s="83"/>
      <c r="D17" s="80"/>
      <c r="E17" s="6">
        <v>2</v>
      </c>
      <c r="F17" s="6" t="s">
        <v>24</v>
      </c>
      <c r="G17" s="14" t="str">
        <f>K16</f>
        <v>石神SSS</v>
      </c>
      <c r="H17" s="14"/>
      <c r="I17" s="6" t="s">
        <v>53</v>
      </c>
      <c r="J17" s="11"/>
      <c r="K17" s="11" t="str">
        <f>M6</f>
        <v>サンハロス</v>
      </c>
    </row>
    <row r="18" spans="2:11" ht="25.5" customHeight="1">
      <c r="B18" s="78"/>
      <c r="C18" s="83"/>
      <c r="D18" s="80"/>
      <c r="E18" s="6">
        <v>3</v>
      </c>
      <c r="F18" s="6" t="s">
        <v>25</v>
      </c>
      <c r="G18" s="14" t="str">
        <f>G16</f>
        <v>高野SSSB</v>
      </c>
      <c r="H18" s="14"/>
      <c r="I18" s="6" t="s">
        <v>53</v>
      </c>
      <c r="J18" s="11"/>
      <c r="K18" s="11" t="str">
        <f>K17</f>
        <v>サンハロス</v>
      </c>
    </row>
    <row r="19" spans="2:11" ht="25.5" customHeight="1" thickBot="1">
      <c r="B19" s="79"/>
      <c r="C19" s="76" t="s">
        <v>111</v>
      </c>
      <c r="D19" s="7" t="str">
        <f>M3</f>
        <v>舟石川SSS</v>
      </c>
      <c r="E19" s="7">
        <v>1</v>
      </c>
      <c r="F19" s="7" t="s">
        <v>26</v>
      </c>
      <c r="G19" s="16" t="str">
        <f>M3</f>
        <v>舟石川SSS</v>
      </c>
      <c r="H19" s="16"/>
      <c r="I19" s="7" t="s">
        <v>53</v>
      </c>
      <c r="J19" s="12"/>
      <c r="K19" s="12" t="str">
        <f>M7</f>
        <v>浜田SSS</v>
      </c>
    </row>
  </sheetData>
  <mergeCells count="15">
    <mergeCell ref="B16:B19"/>
    <mergeCell ref="C16:C18"/>
    <mergeCell ref="D16:D18"/>
    <mergeCell ref="B8:B11"/>
    <mergeCell ref="C8:C10"/>
    <mergeCell ref="D8:D10"/>
    <mergeCell ref="B12:B15"/>
    <mergeCell ref="C12:C14"/>
    <mergeCell ref="D12:D14"/>
    <mergeCell ref="C1:K1"/>
    <mergeCell ref="E3:F3"/>
    <mergeCell ref="G3:K3"/>
    <mergeCell ref="B4:B7"/>
    <mergeCell ref="C4:C6"/>
    <mergeCell ref="D4:D6"/>
  </mergeCells>
  <printOptions/>
  <pageMargins left="0.45" right="0.3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B2" sqref="B2:D2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5</v>
      </c>
    </row>
    <row r="2" spans="1:44" ht="30" customHeight="1">
      <c r="A2" s="36" t="s">
        <v>41</v>
      </c>
      <c r="B2" s="92" t="str">
        <f>A3</f>
        <v>FCヴェレン大洗</v>
      </c>
      <c r="C2" s="93"/>
      <c r="D2" s="94"/>
      <c r="E2" s="92" t="str">
        <f>A4</f>
        <v>水戸SSS</v>
      </c>
      <c r="F2" s="93"/>
      <c r="G2" s="94"/>
      <c r="H2" s="92" t="str">
        <f>A5</f>
        <v>常北SSS</v>
      </c>
      <c r="I2" s="93"/>
      <c r="J2" s="94"/>
      <c r="K2" s="92" t="str">
        <f>A6</f>
        <v>那珂FC</v>
      </c>
      <c r="L2" s="93"/>
      <c r="M2" s="94"/>
      <c r="N2" s="92" t="str">
        <f>A7</f>
        <v>勝倉SSS</v>
      </c>
      <c r="O2" s="93"/>
      <c r="P2" s="94"/>
      <c r="Q2" s="92" t="str">
        <f>A8</f>
        <v>佐野SSS</v>
      </c>
      <c r="R2" s="93"/>
      <c r="S2" s="94"/>
      <c r="T2" s="92" t="str">
        <f>A9</f>
        <v>石川SSS</v>
      </c>
      <c r="U2" s="93"/>
      <c r="V2" s="94"/>
      <c r="W2" s="92" t="str">
        <f>A10</f>
        <v>中丸SSS</v>
      </c>
      <c r="X2" s="93"/>
      <c r="Y2" s="94"/>
      <c r="Z2" s="92" t="str">
        <f>A11</f>
        <v>茨城南SSS</v>
      </c>
      <c r="AA2" s="93"/>
      <c r="AB2" s="93"/>
      <c r="AC2" s="28" t="s">
        <v>33</v>
      </c>
      <c r="AD2" s="29" t="s">
        <v>34</v>
      </c>
      <c r="AE2" s="30" t="s">
        <v>35</v>
      </c>
      <c r="AF2" s="31" t="s">
        <v>36</v>
      </c>
      <c r="AG2" s="32" t="s">
        <v>37</v>
      </c>
      <c r="AH2" s="33" t="s">
        <v>38</v>
      </c>
      <c r="AI2" s="31" t="s">
        <v>39</v>
      </c>
      <c r="AJ2" s="33" t="s">
        <v>40</v>
      </c>
      <c r="AK2" s="51"/>
      <c r="AL2" s="51"/>
      <c r="AM2" s="51"/>
      <c r="AN2" s="51"/>
      <c r="AP2" s="39" t="s">
        <v>42</v>
      </c>
      <c r="AQ2" s="39" t="s">
        <v>43</v>
      </c>
      <c r="AR2" s="40" t="s">
        <v>44</v>
      </c>
    </row>
    <row r="3" spans="1:44" ht="30" customHeight="1">
      <c r="A3" s="21" t="str">
        <f>'A結果(9)'!L3</f>
        <v>FCヴェレン大洗</v>
      </c>
      <c r="B3" s="54"/>
      <c r="C3" s="37">
        <f>IF(B3="","",IF(B3&gt;D3,"○",IF(B3=D3,"△","●")))</f>
      </c>
      <c r="D3" s="55"/>
      <c r="E3" s="54">
        <f>'A結果(9)'!H4</f>
        <v>0</v>
      </c>
      <c r="F3" s="37" t="str">
        <f>IF(E3="","",IF(E3&gt;G3,"○",IF(E3=G3,"△","●")))</f>
        <v>△</v>
      </c>
      <c r="G3" s="55">
        <f>'A結果(9)'!J4</f>
        <v>0</v>
      </c>
      <c r="H3" s="54">
        <f>'A結果(9)'!H6</f>
        <v>0</v>
      </c>
      <c r="I3" s="37" t="str">
        <f>IF(H3="","",IF(H3&gt;J3,"○",IF(H3=J3,"△","●")))</f>
        <v>△</v>
      </c>
      <c r="J3" s="55">
        <f>'A結果(9)'!J6</f>
        <v>0</v>
      </c>
      <c r="K3" s="54">
        <f>'A結果(9)'!H31</f>
        <v>0</v>
      </c>
      <c r="L3" s="37" t="str">
        <f>IF(K3="","",IF(K3&gt;M3,"○",IF(K3=M3,"△","●")))</f>
        <v>△</v>
      </c>
      <c r="M3" s="55">
        <f>'A結果(9)'!J31</f>
        <v>0</v>
      </c>
      <c r="N3" s="54">
        <f>'A結果(9)'!H13</f>
        <v>0</v>
      </c>
      <c r="O3" s="37" t="str">
        <f>IF(N3="","",IF(N3&gt;P3,"○",IF(N3=P3,"△","●")))</f>
        <v>△</v>
      </c>
      <c r="P3" s="55">
        <f>'A結果(9)'!J13</f>
        <v>0</v>
      </c>
      <c r="Q3" s="54">
        <f>'A結果(9)'!H22</f>
        <v>0</v>
      </c>
      <c r="R3" s="37" t="str">
        <f>IF(Q3="","",IF(Q3&gt;S3,"○",IF(Q3=S3,"△","●")))</f>
        <v>△</v>
      </c>
      <c r="S3" s="55">
        <f>'A結果(9)'!J22</f>
        <v>0</v>
      </c>
      <c r="T3" s="54">
        <f>'A結果(9)'!H33</f>
        <v>0</v>
      </c>
      <c r="U3" s="37" t="str">
        <f>IF(T3="","",IF(T3&gt;V3,"○",IF(T3=V3,"△","●")))</f>
        <v>△</v>
      </c>
      <c r="V3" s="55">
        <f>'A結果(9)'!J33</f>
        <v>0</v>
      </c>
      <c r="W3" s="54">
        <f>'A結果(9)'!H23</f>
        <v>0</v>
      </c>
      <c r="X3" s="37" t="str">
        <f>IF(W3="","",IF(W3&gt;Y3,"○",IF(W3=Y3,"△","●")))</f>
        <v>△</v>
      </c>
      <c r="Y3" s="55">
        <f>'A結果(9)'!J23</f>
        <v>0</v>
      </c>
      <c r="Z3" s="54">
        <f>'A結果(9)'!H14</f>
        <v>0</v>
      </c>
      <c r="AA3" s="37" t="str">
        <f>IF(Z3="","",IF(Z3&gt;AB3,"○",IF(Z3=AB3,"△","●")))</f>
        <v>△</v>
      </c>
      <c r="AB3" s="56">
        <f>'A結果(9)'!J14</f>
        <v>0</v>
      </c>
      <c r="AC3" s="57">
        <f aca="true" t="shared" si="0" ref="AC3:AC11">COUNTIF(B3:AB3,"○")</f>
        <v>0</v>
      </c>
      <c r="AD3" s="58">
        <f aca="true" t="shared" si="1" ref="AD3:AD11">COUNTIF(C3:AC3,"●")</f>
        <v>0</v>
      </c>
      <c r="AE3" s="59">
        <f>COUNTIF(D3:AD3,"△")</f>
        <v>8</v>
      </c>
      <c r="AF3" s="57">
        <f>B3+E3+H3+K3+N3+Q3+T3+W3+Z3</f>
        <v>0</v>
      </c>
      <c r="AG3" s="58">
        <f>D3+G3+J3+M3+P3+S3+V3+Y3+AB3</f>
        <v>0</v>
      </c>
      <c r="AH3" s="59">
        <f>AF3-AG3</f>
        <v>0</v>
      </c>
      <c r="AI3" s="57">
        <f>AC3*3+AE3*1</f>
        <v>8</v>
      </c>
      <c r="AJ3" s="46">
        <f>RANK(AR3,$AR$3:$AR$11)</f>
        <v>1</v>
      </c>
      <c r="AK3" s="52"/>
      <c r="AL3" s="52"/>
      <c r="AM3" s="52"/>
      <c r="AN3" s="52"/>
      <c r="AP3" s="41">
        <f>COUNTIF(B3:AB3,"□")</f>
        <v>0</v>
      </c>
      <c r="AQ3" s="41">
        <f>COUNTIF(B3:AB3,"■")</f>
        <v>0</v>
      </c>
      <c r="AR3" s="42">
        <f>AI3*1000000+AH3*1000+AF3+10</f>
        <v>8000010</v>
      </c>
    </row>
    <row r="4" spans="1:44" ht="30" customHeight="1">
      <c r="A4" s="21" t="str">
        <f>'A結果(9)'!L4</f>
        <v>水戸SSS</v>
      </c>
      <c r="B4" s="60">
        <f>G3</f>
        <v>0</v>
      </c>
      <c r="C4" s="61" t="str">
        <f>IF(B4="","",IF(B4&gt;D4,"○",IF(B4=D4,"△","●")))</f>
        <v>△</v>
      </c>
      <c r="D4" s="62">
        <f>E3</f>
        <v>0</v>
      </c>
      <c r="E4" s="60"/>
      <c r="F4" s="61">
        <f>IF(E4="","",IF(E4&gt;G4,"○",IF(E4=G4,"△","●")))</f>
      </c>
      <c r="G4" s="62"/>
      <c r="H4" s="60">
        <f>'A結果(9)'!H5</f>
        <v>0</v>
      </c>
      <c r="I4" s="61" t="str">
        <f>IF(H4="","",IF(H4&gt;J4,"○",IF(H4=J4,"△","●")))</f>
        <v>△</v>
      </c>
      <c r="J4" s="62">
        <f>'A結果(9)'!J5</f>
        <v>0</v>
      </c>
      <c r="K4" s="60">
        <f>'A結果(9)'!H26</f>
        <v>0</v>
      </c>
      <c r="L4" s="61" t="str">
        <f>IF(K4="","",IF(K4&gt;M4,"○",IF(K4=M4,"△","●")))</f>
        <v>△</v>
      </c>
      <c r="M4" s="62">
        <f>'A結果(9)'!J26</f>
        <v>0</v>
      </c>
      <c r="N4" s="60">
        <f>'A結果(9)'!H34</f>
        <v>0</v>
      </c>
      <c r="O4" s="61" t="str">
        <f>IF(N4="","",IF(N4&gt;P4,"○",IF(N4=P4,"△","●")))</f>
        <v>△</v>
      </c>
      <c r="P4" s="62">
        <f>'A結果(9)'!J34</f>
        <v>0</v>
      </c>
      <c r="Q4" s="60">
        <f>'A結果(9)'!H16</f>
        <v>0</v>
      </c>
      <c r="R4" s="61" t="str">
        <f>IF(Q4="","",IF(Q4&gt;S4,"○",IF(Q4=S4,"△","●")))</f>
        <v>△</v>
      </c>
      <c r="S4" s="62">
        <f>'A結果(9)'!J16</f>
        <v>0</v>
      </c>
      <c r="T4" s="60">
        <f>'A結果(9)'!H18</f>
        <v>0</v>
      </c>
      <c r="U4" s="61" t="str">
        <f>IF(T4="","",IF(T4&gt;V4,"○",IF(T4=V4,"△","●")))</f>
        <v>△</v>
      </c>
      <c r="V4" s="62">
        <f>'A結果(9)'!J18</f>
        <v>0</v>
      </c>
      <c r="W4" s="60">
        <f>'A結果(9)'!H36</f>
        <v>0</v>
      </c>
      <c r="X4" s="61" t="str">
        <f>IF(W4="","",IF(W4&gt;Y4,"○",IF(W4=Y4,"△","●")))</f>
        <v>△</v>
      </c>
      <c r="Y4" s="62">
        <f>'A結果(9)'!J36</f>
        <v>0</v>
      </c>
      <c r="Z4" s="60">
        <f>'A結果(9)'!H25</f>
        <v>0</v>
      </c>
      <c r="AA4" s="61" t="str">
        <f>IF(Z4="","",IF(Z4&gt;AB4,"○",IF(Z4=AB4,"△","●")))</f>
        <v>△</v>
      </c>
      <c r="AB4" s="63">
        <f>'A結果(9)'!J25</f>
        <v>0</v>
      </c>
      <c r="AC4" s="64">
        <f t="shared" si="0"/>
        <v>0</v>
      </c>
      <c r="AD4" s="65">
        <f t="shared" si="1"/>
        <v>0</v>
      </c>
      <c r="AE4" s="66">
        <f>COUNTIF(C4:AD4,"△")</f>
        <v>8</v>
      </c>
      <c r="AF4" s="64">
        <f aca="true" t="shared" si="2" ref="AF4:AF11">B4+E4+H4+K4+N4+Q4+T4+W4+Z4</f>
        <v>0</v>
      </c>
      <c r="AG4" s="65">
        <f aca="true" t="shared" si="3" ref="AG4:AG11">D4+G4+J4+M4+P4+S4+V4+Y4+AB4</f>
        <v>0</v>
      </c>
      <c r="AH4" s="66">
        <f aca="true" t="shared" si="4" ref="AH4:AH11">AF4-AG4</f>
        <v>0</v>
      </c>
      <c r="AI4" s="64">
        <f aca="true" t="shared" si="5" ref="AI4:AI10">AC4*3+AE4*1</f>
        <v>8</v>
      </c>
      <c r="AJ4" s="46">
        <f aca="true" t="shared" si="6" ref="AJ4:AJ11">RANK(AR4,$AR$3:$AR$11)</f>
        <v>1</v>
      </c>
      <c r="AK4" s="52"/>
      <c r="AL4" s="52"/>
      <c r="AM4" s="52"/>
      <c r="AN4" s="52"/>
      <c r="AP4" s="41">
        <f aca="true" t="shared" si="7" ref="AP4:AP11">COUNTIF(B4:AB4,"□")</f>
        <v>0</v>
      </c>
      <c r="AQ4" s="41">
        <f aca="true" t="shared" si="8" ref="AQ4:AQ11">COUNTIF(B4:AB4,"■")</f>
        <v>0</v>
      </c>
      <c r="AR4" s="42">
        <f aca="true" t="shared" si="9" ref="AR4:AR11">AI4*1000000+AH4*1000+AF4+10</f>
        <v>8000010</v>
      </c>
    </row>
    <row r="5" spans="1:44" ht="30" customHeight="1">
      <c r="A5" s="21" t="str">
        <f>'A結果(9)'!L5</f>
        <v>常北SSS</v>
      </c>
      <c r="B5" s="60">
        <f>J3</f>
        <v>0</v>
      </c>
      <c r="C5" s="61" t="str">
        <f aca="true" t="shared" si="10" ref="C5:C11">IF(B5="","",IF(B5&gt;D5,"○",IF(B5=D5,"△","●")))</f>
        <v>△</v>
      </c>
      <c r="D5" s="62">
        <f>H3</f>
        <v>0</v>
      </c>
      <c r="E5" s="60">
        <f>J4</f>
        <v>0</v>
      </c>
      <c r="F5" s="61" t="str">
        <f aca="true" t="shared" si="11" ref="F5:F11">IF(E5="","",IF(E5&gt;G5,"○",IF(E5=G5,"△","●")))</f>
        <v>△</v>
      </c>
      <c r="G5" s="62">
        <f>H4</f>
        <v>0</v>
      </c>
      <c r="H5" s="60"/>
      <c r="I5" s="61">
        <f aca="true" t="shared" si="12" ref="I5:I11">IF(H5="","",IF(H5&gt;J5,"○",IF(H5=J5,"△","●")))</f>
      </c>
      <c r="J5" s="62"/>
      <c r="K5" s="60">
        <f>'A結果(9)'!H20</f>
        <v>0</v>
      </c>
      <c r="L5" s="61" t="str">
        <f aca="true" t="shared" si="13" ref="L5:L11">IF(K5="","",IF(K5&gt;M5,"○",IF(K5=M5,"△","●")))</f>
        <v>△</v>
      </c>
      <c r="M5" s="62">
        <f>'A結果(9)'!J20</f>
        <v>0</v>
      </c>
      <c r="N5" s="60">
        <f>'A結果(9)'!H28</f>
        <v>0</v>
      </c>
      <c r="O5" s="61" t="str">
        <f aca="true" t="shared" si="14" ref="O5:O11">IF(N5="","",IF(N5&gt;P5,"○",IF(N5=P5,"△","●")))</f>
        <v>△</v>
      </c>
      <c r="P5" s="62">
        <f>'A結果(9)'!J28</f>
        <v>0</v>
      </c>
      <c r="Q5" s="60">
        <f>'A結果(9)'!H37</f>
        <v>0</v>
      </c>
      <c r="R5" s="61" t="str">
        <f aca="true" t="shared" si="15" ref="R5:R11">IF(Q5="","",IF(Q5&gt;S5,"○",IF(Q5=S5,"△","●")))</f>
        <v>△</v>
      </c>
      <c r="S5" s="62">
        <f>'A結果(9)'!J37</f>
        <v>0</v>
      </c>
      <c r="T5" s="60">
        <f>'A結果(9)'!H30</f>
        <v>0</v>
      </c>
      <c r="U5" s="61" t="str">
        <f aca="true" t="shared" si="16" ref="U5:U11">IF(T5="","",IF(T5&gt;V5,"○",IF(T5=V5,"△","●")))</f>
        <v>△</v>
      </c>
      <c r="V5" s="62">
        <f>'A結果(9)'!J30</f>
        <v>0</v>
      </c>
      <c r="W5" s="60">
        <f>'A結果(9)'!H19</f>
        <v>0</v>
      </c>
      <c r="X5" s="61" t="str">
        <f aca="true" t="shared" si="17" ref="X5:X11">IF(W5="","",IF(W5&gt;Y5,"○",IF(W5=Y5,"△","●")))</f>
        <v>△</v>
      </c>
      <c r="Y5" s="62">
        <f>'A結果(9)'!J19</f>
        <v>0</v>
      </c>
      <c r="Z5" s="60">
        <f>'A結果(9)'!H39</f>
        <v>0</v>
      </c>
      <c r="AA5" s="61" t="str">
        <f aca="true" t="shared" si="18" ref="AA5:AA11">IF(Z5="","",IF(Z5&gt;AB5,"○",IF(Z5=AB5,"△","●")))</f>
        <v>△</v>
      </c>
      <c r="AB5" s="63">
        <f>'A結果(9)'!J39</f>
        <v>0</v>
      </c>
      <c r="AC5" s="64">
        <f>COUNTIF(B5:AB5,"○")</f>
        <v>0</v>
      </c>
      <c r="AD5" s="65">
        <f t="shared" si="1"/>
        <v>0</v>
      </c>
      <c r="AE5" s="66">
        <f aca="true" t="shared" si="19" ref="AE5:AE11">COUNTIF(C5:AD5,"△")</f>
        <v>8</v>
      </c>
      <c r="AF5" s="64">
        <f t="shared" si="2"/>
        <v>0</v>
      </c>
      <c r="AG5" s="65">
        <f t="shared" si="3"/>
        <v>0</v>
      </c>
      <c r="AH5" s="66">
        <f t="shared" si="4"/>
        <v>0</v>
      </c>
      <c r="AI5" s="64">
        <f t="shared" si="5"/>
        <v>8</v>
      </c>
      <c r="AJ5" s="46">
        <f t="shared" si="6"/>
        <v>1</v>
      </c>
      <c r="AK5" s="52"/>
      <c r="AL5" s="52"/>
      <c r="AM5" s="52"/>
      <c r="AN5" s="52"/>
      <c r="AP5" s="41">
        <f t="shared" si="7"/>
        <v>0</v>
      </c>
      <c r="AQ5" s="41">
        <f t="shared" si="8"/>
        <v>0</v>
      </c>
      <c r="AR5" s="42">
        <f t="shared" si="9"/>
        <v>8000010</v>
      </c>
    </row>
    <row r="6" spans="1:44" ht="30" customHeight="1">
      <c r="A6" s="21" t="str">
        <f>'A結果(9)'!L6</f>
        <v>那珂FC</v>
      </c>
      <c r="B6" s="60">
        <f>M3</f>
        <v>0</v>
      </c>
      <c r="C6" s="61" t="str">
        <f t="shared" si="10"/>
        <v>△</v>
      </c>
      <c r="D6" s="62">
        <f>K3</f>
        <v>0</v>
      </c>
      <c r="E6" s="60">
        <f>M4</f>
        <v>0</v>
      </c>
      <c r="F6" s="61" t="str">
        <f t="shared" si="11"/>
        <v>△</v>
      </c>
      <c r="G6" s="62">
        <f>K4</f>
        <v>0</v>
      </c>
      <c r="H6" s="60">
        <f>M5</f>
        <v>0</v>
      </c>
      <c r="I6" s="61" t="str">
        <f t="shared" si="12"/>
        <v>△</v>
      </c>
      <c r="J6" s="62">
        <f>K5</f>
        <v>0</v>
      </c>
      <c r="K6" s="60"/>
      <c r="L6" s="61">
        <f t="shared" si="13"/>
      </c>
      <c r="M6" s="62"/>
      <c r="N6" s="60">
        <f>'A結果(9)'!H7</f>
        <v>0</v>
      </c>
      <c r="O6" s="61" t="str">
        <f t="shared" si="14"/>
        <v>△</v>
      </c>
      <c r="P6" s="62">
        <f>'A結果(9)'!J7</f>
        <v>0</v>
      </c>
      <c r="Q6" s="60">
        <f>'A結果(9)'!H9</f>
        <v>0</v>
      </c>
      <c r="R6" s="61" t="str">
        <f t="shared" si="15"/>
        <v>△</v>
      </c>
      <c r="S6" s="62">
        <f>'A結果(9)'!J9</f>
        <v>0</v>
      </c>
      <c r="T6" s="60">
        <f>'A結果(9)'!H32</f>
        <v>0</v>
      </c>
      <c r="U6" s="61" t="str">
        <f t="shared" si="16"/>
        <v>△</v>
      </c>
      <c r="V6" s="62">
        <f>'A結果(9)'!J32</f>
        <v>0</v>
      </c>
      <c r="W6" s="60">
        <f>'A結果(9)'!H21</f>
        <v>0</v>
      </c>
      <c r="X6" s="61" t="str">
        <f t="shared" si="17"/>
        <v>△</v>
      </c>
      <c r="Y6" s="62">
        <f>'A結果(9)'!J21</f>
        <v>0</v>
      </c>
      <c r="Z6" s="60">
        <f>'A結果(9)'!H27</f>
        <v>0</v>
      </c>
      <c r="AA6" s="61" t="str">
        <f t="shared" si="18"/>
        <v>△</v>
      </c>
      <c r="AB6" s="63">
        <f>'A結果(9)'!J27</f>
        <v>0</v>
      </c>
      <c r="AC6" s="64">
        <f t="shared" si="0"/>
        <v>0</v>
      </c>
      <c r="AD6" s="65">
        <f t="shared" si="1"/>
        <v>0</v>
      </c>
      <c r="AE6" s="66">
        <f t="shared" si="19"/>
        <v>8</v>
      </c>
      <c r="AF6" s="64">
        <f t="shared" si="2"/>
        <v>0</v>
      </c>
      <c r="AG6" s="65">
        <f t="shared" si="3"/>
        <v>0</v>
      </c>
      <c r="AH6" s="66">
        <f t="shared" si="4"/>
        <v>0</v>
      </c>
      <c r="AI6" s="64">
        <f t="shared" si="5"/>
        <v>8</v>
      </c>
      <c r="AJ6" s="46">
        <f t="shared" si="6"/>
        <v>1</v>
      </c>
      <c r="AK6" s="52"/>
      <c r="AL6" s="52"/>
      <c r="AM6" s="52"/>
      <c r="AN6" s="52"/>
      <c r="AP6" s="41">
        <f t="shared" si="7"/>
        <v>0</v>
      </c>
      <c r="AQ6" s="41">
        <f t="shared" si="8"/>
        <v>0</v>
      </c>
      <c r="AR6" s="42">
        <f t="shared" si="9"/>
        <v>8000010</v>
      </c>
    </row>
    <row r="7" spans="1:44" ht="30" customHeight="1">
      <c r="A7" s="21" t="str">
        <f>'A結果(9)'!L7</f>
        <v>勝倉SSS</v>
      </c>
      <c r="B7" s="60">
        <f>P3</f>
        <v>0</v>
      </c>
      <c r="C7" s="61" t="str">
        <f t="shared" si="10"/>
        <v>△</v>
      </c>
      <c r="D7" s="62">
        <f>N3</f>
        <v>0</v>
      </c>
      <c r="E7" s="60">
        <f>P4</f>
        <v>0</v>
      </c>
      <c r="F7" s="61" t="str">
        <f t="shared" si="11"/>
        <v>△</v>
      </c>
      <c r="G7" s="62">
        <f>N4</f>
        <v>0</v>
      </c>
      <c r="H7" s="60">
        <f>P5</f>
        <v>0</v>
      </c>
      <c r="I7" s="61" t="str">
        <f t="shared" si="12"/>
        <v>△</v>
      </c>
      <c r="J7" s="62">
        <f>N5</f>
        <v>0</v>
      </c>
      <c r="K7" s="60">
        <f>P6</f>
        <v>0</v>
      </c>
      <c r="L7" s="61" t="str">
        <f t="shared" si="13"/>
        <v>△</v>
      </c>
      <c r="M7" s="62">
        <f>N6</f>
        <v>0</v>
      </c>
      <c r="N7" s="60"/>
      <c r="O7" s="61">
        <f t="shared" si="14"/>
      </c>
      <c r="P7" s="62"/>
      <c r="Q7" s="60">
        <f>'A結果(9)'!H8</f>
        <v>0</v>
      </c>
      <c r="R7" s="61" t="str">
        <f t="shared" si="15"/>
        <v>△</v>
      </c>
      <c r="S7" s="62">
        <f>'A結果(9)'!J8</f>
        <v>0</v>
      </c>
      <c r="T7" s="60">
        <f>'A結果(9)'!H29</f>
        <v>0</v>
      </c>
      <c r="U7" s="61" t="str">
        <f t="shared" si="16"/>
        <v>△</v>
      </c>
      <c r="V7" s="62">
        <f>'A結果(9)'!J29</f>
        <v>0</v>
      </c>
      <c r="W7" s="60">
        <f>'A結果(9)'!H35</f>
        <v>0</v>
      </c>
      <c r="X7" s="61" t="str">
        <f t="shared" si="17"/>
        <v>△</v>
      </c>
      <c r="Y7" s="62">
        <f>'A結果(9)'!J35</f>
        <v>0</v>
      </c>
      <c r="Z7" s="60">
        <f>'A結果(9)'!H15</f>
        <v>0</v>
      </c>
      <c r="AA7" s="61" t="str">
        <f t="shared" si="18"/>
        <v>△</v>
      </c>
      <c r="AB7" s="63">
        <f>'A結果(9)'!J15</f>
        <v>0</v>
      </c>
      <c r="AC7" s="64">
        <f t="shared" si="0"/>
        <v>0</v>
      </c>
      <c r="AD7" s="65">
        <f t="shared" si="1"/>
        <v>0</v>
      </c>
      <c r="AE7" s="66">
        <f t="shared" si="19"/>
        <v>8</v>
      </c>
      <c r="AF7" s="64">
        <f t="shared" si="2"/>
        <v>0</v>
      </c>
      <c r="AG7" s="65">
        <f t="shared" si="3"/>
        <v>0</v>
      </c>
      <c r="AH7" s="66">
        <f t="shared" si="4"/>
        <v>0</v>
      </c>
      <c r="AI7" s="64">
        <f t="shared" si="5"/>
        <v>8</v>
      </c>
      <c r="AJ7" s="46">
        <f t="shared" si="6"/>
        <v>1</v>
      </c>
      <c r="AK7" s="52"/>
      <c r="AL7" s="52"/>
      <c r="AM7" s="52"/>
      <c r="AN7" s="52"/>
      <c r="AP7" s="41">
        <f t="shared" si="7"/>
        <v>0</v>
      </c>
      <c r="AQ7" s="41">
        <f t="shared" si="8"/>
        <v>0</v>
      </c>
      <c r="AR7" s="42">
        <f t="shared" si="9"/>
        <v>8000010</v>
      </c>
    </row>
    <row r="8" spans="1:44" ht="30" customHeight="1">
      <c r="A8" s="21" t="str">
        <f>'A結果(9)'!L8</f>
        <v>佐野SSS</v>
      </c>
      <c r="B8" s="60">
        <f>S3</f>
        <v>0</v>
      </c>
      <c r="C8" s="61" t="str">
        <f t="shared" si="10"/>
        <v>△</v>
      </c>
      <c r="D8" s="62">
        <f>Q3</f>
        <v>0</v>
      </c>
      <c r="E8" s="60">
        <f>S4</f>
        <v>0</v>
      </c>
      <c r="F8" s="61" t="str">
        <f t="shared" si="11"/>
        <v>△</v>
      </c>
      <c r="G8" s="62">
        <f>Q4</f>
        <v>0</v>
      </c>
      <c r="H8" s="60">
        <f>S5</f>
        <v>0</v>
      </c>
      <c r="I8" s="61" t="str">
        <f t="shared" si="12"/>
        <v>△</v>
      </c>
      <c r="J8" s="62">
        <f>Q5</f>
        <v>0</v>
      </c>
      <c r="K8" s="60">
        <f>S6</f>
        <v>0</v>
      </c>
      <c r="L8" s="61" t="str">
        <f t="shared" si="13"/>
        <v>△</v>
      </c>
      <c r="M8" s="62">
        <f>Q6</f>
        <v>0</v>
      </c>
      <c r="N8" s="60">
        <f>S7</f>
        <v>0</v>
      </c>
      <c r="O8" s="61" t="str">
        <f t="shared" si="14"/>
        <v>△</v>
      </c>
      <c r="P8" s="62">
        <f>Q7</f>
        <v>0</v>
      </c>
      <c r="Q8" s="60"/>
      <c r="R8" s="61">
        <f t="shared" si="15"/>
      </c>
      <c r="S8" s="62"/>
      <c r="T8" s="60">
        <f>'A結果(9)'!H17</f>
        <v>0</v>
      </c>
      <c r="U8" s="61" t="str">
        <f t="shared" si="16"/>
        <v>△</v>
      </c>
      <c r="V8" s="62">
        <f>'A結果(9)'!J17</f>
        <v>0</v>
      </c>
      <c r="W8" s="60">
        <f>'A結果(9)'!H24</f>
        <v>0</v>
      </c>
      <c r="X8" s="61" t="str">
        <f t="shared" si="17"/>
        <v>△</v>
      </c>
      <c r="Y8" s="62">
        <f>'A結果(9)'!J24</f>
        <v>0</v>
      </c>
      <c r="Z8" s="60">
        <f>'A結果(9)'!H38</f>
        <v>0</v>
      </c>
      <c r="AA8" s="61" t="str">
        <f t="shared" si="18"/>
        <v>△</v>
      </c>
      <c r="AB8" s="63">
        <f>'A結果(9)'!J38</f>
        <v>0</v>
      </c>
      <c r="AC8" s="64">
        <f t="shared" si="0"/>
        <v>0</v>
      </c>
      <c r="AD8" s="65">
        <f t="shared" si="1"/>
        <v>0</v>
      </c>
      <c r="AE8" s="66">
        <f t="shared" si="19"/>
        <v>8</v>
      </c>
      <c r="AF8" s="64">
        <f t="shared" si="2"/>
        <v>0</v>
      </c>
      <c r="AG8" s="65">
        <f t="shared" si="3"/>
        <v>0</v>
      </c>
      <c r="AH8" s="66">
        <f t="shared" si="4"/>
        <v>0</v>
      </c>
      <c r="AI8" s="64">
        <f t="shared" si="5"/>
        <v>8</v>
      </c>
      <c r="AJ8" s="46">
        <f t="shared" si="6"/>
        <v>1</v>
      </c>
      <c r="AK8" s="52"/>
      <c r="AL8" s="52"/>
      <c r="AM8" s="52"/>
      <c r="AN8" s="52"/>
      <c r="AP8" s="41">
        <f t="shared" si="7"/>
        <v>0</v>
      </c>
      <c r="AQ8" s="41">
        <f t="shared" si="8"/>
        <v>0</v>
      </c>
      <c r="AR8" s="42">
        <f t="shared" si="9"/>
        <v>8000010</v>
      </c>
    </row>
    <row r="9" spans="1:44" ht="30" customHeight="1">
      <c r="A9" s="21" t="str">
        <f>'A結果(9)'!L9</f>
        <v>石川SSS</v>
      </c>
      <c r="B9" s="60">
        <f>V3</f>
        <v>0</v>
      </c>
      <c r="C9" s="61" t="str">
        <f t="shared" si="10"/>
        <v>△</v>
      </c>
      <c r="D9" s="62">
        <f>T3</f>
        <v>0</v>
      </c>
      <c r="E9" s="60">
        <f>V4</f>
        <v>0</v>
      </c>
      <c r="F9" s="61" t="str">
        <f t="shared" si="11"/>
        <v>△</v>
      </c>
      <c r="G9" s="62">
        <f>T4</f>
        <v>0</v>
      </c>
      <c r="H9" s="60">
        <f>V5</f>
        <v>0</v>
      </c>
      <c r="I9" s="61" t="str">
        <f t="shared" si="12"/>
        <v>△</v>
      </c>
      <c r="J9" s="62">
        <f>T5</f>
        <v>0</v>
      </c>
      <c r="K9" s="60">
        <f>V6</f>
        <v>0</v>
      </c>
      <c r="L9" s="61" t="str">
        <f t="shared" si="13"/>
        <v>△</v>
      </c>
      <c r="M9" s="62">
        <f>T6</f>
        <v>0</v>
      </c>
      <c r="N9" s="60">
        <f>V7</f>
        <v>0</v>
      </c>
      <c r="O9" s="61" t="str">
        <f t="shared" si="14"/>
        <v>△</v>
      </c>
      <c r="P9" s="62">
        <f>T7</f>
        <v>0</v>
      </c>
      <c r="Q9" s="60">
        <f>V8</f>
        <v>0</v>
      </c>
      <c r="R9" s="61" t="str">
        <f t="shared" si="15"/>
        <v>△</v>
      </c>
      <c r="S9" s="62">
        <f>T8</f>
        <v>0</v>
      </c>
      <c r="T9" s="60"/>
      <c r="U9" s="61">
        <f t="shared" si="16"/>
      </c>
      <c r="V9" s="62"/>
      <c r="W9" s="60">
        <f>'A結果(9)'!H10</f>
        <v>0</v>
      </c>
      <c r="X9" s="61" t="str">
        <f t="shared" si="17"/>
        <v>△</v>
      </c>
      <c r="Y9" s="62">
        <f>'A結果(9)'!J10</f>
        <v>0</v>
      </c>
      <c r="Z9" s="60">
        <f>'A結果(9)'!H12</f>
        <v>0</v>
      </c>
      <c r="AA9" s="61" t="str">
        <f t="shared" si="18"/>
        <v>△</v>
      </c>
      <c r="AB9" s="63">
        <f>'A結果(9)'!J12</f>
        <v>0</v>
      </c>
      <c r="AC9" s="64">
        <f t="shared" si="0"/>
        <v>0</v>
      </c>
      <c r="AD9" s="65">
        <f t="shared" si="1"/>
        <v>0</v>
      </c>
      <c r="AE9" s="66">
        <f t="shared" si="19"/>
        <v>8</v>
      </c>
      <c r="AF9" s="64">
        <f t="shared" si="2"/>
        <v>0</v>
      </c>
      <c r="AG9" s="65">
        <f t="shared" si="3"/>
        <v>0</v>
      </c>
      <c r="AH9" s="66">
        <f t="shared" si="4"/>
        <v>0</v>
      </c>
      <c r="AI9" s="64">
        <f t="shared" si="5"/>
        <v>8</v>
      </c>
      <c r="AJ9" s="46">
        <f t="shared" si="6"/>
        <v>1</v>
      </c>
      <c r="AK9" s="52"/>
      <c r="AL9" s="52"/>
      <c r="AM9" s="52"/>
      <c r="AN9" s="52"/>
      <c r="AP9" s="41">
        <f t="shared" si="7"/>
        <v>0</v>
      </c>
      <c r="AQ9" s="41">
        <f t="shared" si="8"/>
        <v>0</v>
      </c>
      <c r="AR9" s="42">
        <f t="shared" si="9"/>
        <v>8000010</v>
      </c>
    </row>
    <row r="10" spans="1:44" ht="30" customHeight="1">
      <c r="A10" s="21" t="str">
        <f>'A結果(9)'!L10</f>
        <v>中丸SSS</v>
      </c>
      <c r="B10" s="60">
        <f>Y3</f>
        <v>0</v>
      </c>
      <c r="C10" s="61" t="str">
        <f t="shared" si="10"/>
        <v>△</v>
      </c>
      <c r="D10" s="62">
        <f>W3</f>
        <v>0</v>
      </c>
      <c r="E10" s="60">
        <f>Y4</f>
        <v>0</v>
      </c>
      <c r="F10" s="61" t="str">
        <f t="shared" si="11"/>
        <v>△</v>
      </c>
      <c r="G10" s="62">
        <f>W4</f>
        <v>0</v>
      </c>
      <c r="H10" s="60">
        <f>Y5</f>
        <v>0</v>
      </c>
      <c r="I10" s="61" t="str">
        <f t="shared" si="12"/>
        <v>△</v>
      </c>
      <c r="J10" s="62">
        <f>W5</f>
        <v>0</v>
      </c>
      <c r="K10" s="60">
        <f>Y6</f>
        <v>0</v>
      </c>
      <c r="L10" s="61" t="str">
        <f t="shared" si="13"/>
        <v>△</v>
      </c>
      <c r="M10" s="62">
        <f>W6</f>
        <v>0</v>
      </c>
      <c r="N10" s="60">
        <f>Y7</f>
        <v>0</v>
      </c>
      <c r="O10" s="61" t="str">
        <f t="shared" si="14"/>
        <v>△</v>
      </c>
      <c r="P10" s="62">
        <f>W7</f>
        <v>0</v>
      </c>
      <c r="Q10" s="60">
        <f>Y8</f>
        <v>0</v>
      </c>
      <c r="R10" s="61" t="str">
        <f t="shared" si="15"/>
        <v>△</v>
      </c>
      <c r="S10" s="62">
        <f>W8</f>
        <v>0</v>
      </c>
      <c r="T10" s="60">
        <f>Y9</f>
        <v>0</v>
      </c>
      <c r="U10" s="61" t="str">
        <f t="shared" si="16"/>
        <v>△</v>
      </c>
      <c r="V10" s="62">
        <f>W9</f>
        <v>0</v>
      </c>
      <c r="W10" s="60"/>
      <c r="X10" s="61">
        <f t="shared" si="17"/>
      </c>
      <c r="Y10" s="62"/>
      <c r="Z10" s="60">
        <f>'A結果(9)'!H11</f>
        <v>0</v>
      </c>
      <c r="AA10" s="61" t="str">
        <f t="shared" si="18"/>
        <v>△</v>
      </c>
      <c r="AB10" s="67">
        <f>'A結果(9)'!J11</f>
        <v>0</v>
      </c>
      <c r="AC10" s="64">
        <f t="shared" si="0"/>
        <v>0</v>
      </c>
      <c r="AD10" s="65">
        <f t="shared" si="1"/>
        <v>0</v>
      </c>
      <c r="AE10" s="66">
        <f t="shared" si="19"/>
        <v>8</v>
      </c>
      <c r="AF10" s="64">
        <f t="shared" si="2"/>
        <v>0</v>
      </c>
      <c r="AG10" s="65">
        <f t="shared" si="3"/>
        <v>0</v>
      </c>
      <c r="AH10" s="66">
        <f t="shared" si="4"/>
        <v>0</v>
      </c>
      <c r="AI10" s="64">
        <f t="shared" si="5"/>
        <v>8</v>
      </c>
      <c r="AJ10" s="46">
        <f t="shared" si="6"/>
        <v>1</v>
      </c>
      <c r="AK10" s="52"/>
      <c r="AL10" s="52"/>
      <c r="AM10" s="52"/>
      <c r="AN10" s="52"/>
      <c r="AP10" s="41">
        <f t="shared" si="7"/>
        <v>0</v>
      </c>
      <c r="AQ10" s="41">
        <f t="shared" si="8"/>
        <v>0</v>
      </c>
      <c r="AR10" s="42">
        <f t="shared" si="9"/>
        <v>8000010</v>
      </c>
    </row>
    <row r="11" spans="1:44" ht="30" customHeight="1" thickBot="1">
      <c r="A11" s="22" t="str">
        <f>'A結果(9)'!L11</f>
        <v>茨城南SSS</v>
      </c>
      <c r="B11" s="68">
        <f>AB3</f>
        <v>0</v>
      </c>
      <c r="C11" s="69" t="str">
        <f t="shared" si="10"/>
        <v>△</v>
      </c>
      <c r="D11" s="70">
        <f>Z3</f>
        <v>0</v>
      </c>
      <c r="E11" s="68">
        <f>AB4</f>
        <v>0</v>
      </c>
      <c r="F11" s="69" t="str">
        <f t="shared" si="11"/>
        <v>△</v>
      </c>
      <c r="G11" s="70">
        <f>Z4</f>
        <v>0</v>
      </c>
      <c r="H11" s="68">
        <f>AB5</f>
        <v>0</v>
      </c>
      <c r="I11" s="69" t="str">
        <f t="shared" si="12"/>
        <v>△</v>
      </c>
      <c r="J11" s="70">
        <f>Z5</f>
        <v>0</v>
      </c>
      <c r="K11" s="68">
        <f>AB6</f>
        <v>0</v>
      </c>
      <c r="L11" s="69" t="str">
        <f t="shared" si="13"/>
        <v>△</v>
      </c>
      <c r="M11" s="70">
        <f>Z6</f>
        <v>0</v>
      </c>
      <c r="N11" s="68">
        <f>AB7</f>
        <v>0</v>
      </c>
      <c r="O11" s="69" t="str">
        <f t="shared" si="14"/>
        <v>△</v>
      </c>
      <c r="P11" s="70">
        <f>Z7</f>
        <v>0</v>
      </c>
      <c r="Q11" s="68">
        <f>AB8</f>
        <v>0</v>
      </c>
      <c r="R11" s="69" t="str">
        <f t="shared" si="15"/>
        <v>△</v>
      </c>
      <c r="S11" s="70">
        <f>Z8</f>
        <v>0</v>
      </c>
      <c r="T11" s="68">
        <f>AB9</f>
        <v>0</v>
      </c>
      <c r="U11" s="69" t="str">
        <f t="shared" si="16"/>
        <v>△</v>
      </c>
      <c r="V11" s="70">
        <f>Z9</f>
        <v>0</v>
      </c>
      <c r="W11" s="68">
        <f>AB10</f>
        <v>0</v>
      </c>
      <c r="X11" s="69" t="str">
        <f t="shared" si="17"/>
        <v>△</v>
      </c>
      <c r="Y11" s="70">
        <f>Z10</f>
        <v>0</v>
      </c>
      <c r="Z11" s="68"/>
      <c r="AA11" s="69">
        <f t="shared" si="18"/>
      </c>
      <c r="AB11" s="71"/>
      <c r="AC11" s="72">
        <f t="shared" si="0"/>
        <v>0</v>
      </c>
      <c r="AD11" s="73">
        <f t="shared" si="1"/>
        <v>0</v>
      </c>
      <c r="AE11" s="74">
        <f t="shared" si="19"/>
        <v>8</v>
      </c>
      <c r="AF11" s="72">
        <f t="shared" si="2"/>
        <v>0</v>
      </c>
      <c r="AG11" s="73">
        <f t="shared" si="3"/>
        <v>0</v>
      </c>
      <c r="AH11" s="74">
        <f t="shared" si="4"/>
        <v>0</v>
      </c>
      <c r="AI11" s="72">
        <f>AC11*3+AE11*1</f>
        <v>8</v>
      </c>
      <c r="AJ11" s="50">
        <f t="shared" si="6"/>
        <v>1</v>
      </c>
      <c r="AK11" s="52"/>
      <c r="AL11" s="52"/>
      <c r="AM11" s="52"/>
      <c r="AN11" s="52"/>
      <c r="AP11" s="41">
        <f t="shared" si="7"/>
        <v>0</v>
      </c>
      <c r="AQ11" s="41">
        <f t="shared" si="8"/>
        <v>0</v>
      </c>
      <c r="AR11" s="42">
        <f t="shared" si="9"/>
        <v>8000010</v>
      </c>
    </row>
    <row r="18" ht="30" customHeight="1">
      <c r="AC18" s="34">
        <f>COUNTIF(T18:AB18,"○")</f>
        <v>0</v>
      </c>
    </row>
  </sheetData>
  <sheetProtection/>
  <mergeCells count="9">
    <mergeCell ref="B2:D2"/>
    <mergeCell ref="E2:G2"/>
    <mergeCell ref="H2:J2"/>
    <mergeCell ref="W2:Y2"/>
    <mergeCell ref="Z2:AB2"/>
    <mergeCell ref="K2:M2"/>
    <mergeCell ref="N2:P2"/>
    <mergeCell ref="Q2:S2"/>
    <mergeCell ref="T2:V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L39"/>
  <sheetViews>
    <sheetView workbookViewId="0" topLeftCell="D1">
      <selection activeCell="L11" sqref="L11"/>
    </sheetView>
  </sheetViews>
  <sheetFormatPr defaultColWidth="9.00390625" defaultRowHeight="21" customHeight="1"/>
  <cols>
    <col min="1" max="1" width="0.5" style="2" customWidth="1"/>
    <col min="2" max="2" width="3.75390625" style="2" customWidth="1"/>
    <col min="3" max="3" width="8.75390625" style="2" customWidth="1"/>
    <col min="4" max="4" width="14.875" style="2" customWidth="1"/>
    <col min="5" max="5" width="3.50390625" style="2" bestFit="1" customWidth="1"/>
    <col min="6" max="6" width="11.00390625" style="2" customWidth="1"/>
    <col min="7" max="7" width="17.625" style="2" customWidth="1"/>
    <col min="8" max="8" width="4.875" style="2" customWidth="1"/>
    <col min="9" max="9" width="3.75390625" style="2" customWidth="1"/>
    <col min="10" max="10" width="5.00390625" style="2" customWidth="1"/>
    <col min="11" max="11" width="17.625" style="2" customWidth="1"/>
    <col min="12" max="12" width="12.50390625" style="2" bestFit="1" customWidth="1"/>
    <col min="13" max="16384" width="9.00390625" style="2" customWidth="1"/>
  </cols>
  <sheetData>
    <row r="1" spans="3:11" ht="21" customHeight="1">
      <c r="C1" s="87" t="s">
        <v>64</v>
      </c>
      <c r="D1" s="87"/>
      <c r="E1" s="87"/>
      <c r="F1" s="87"/>
      <c r="G1" s="87"/>
      <c r="H1" s="87"/>
      <c r="I1" s="87"/>
      <c r="J1" s="87"/>
      <c r="K1" s="87"/>
    </row>
    <row r="2" ht="3.75" customHeight="1" thickBot="1"/>
    <row r="3" spans="2:12" ht="21" customHeight="1" thickBot="1">
      <c r="B3" s="10" t="s">
        <v>48</v>
      </c>
      <c r="C3" s="3" t="s">
        <v>2</v>
      </c>
      <c r="D3" s="4" t="s">
        <v>0</v>
      </c>
      <c r="E3" s="91" t="s">
        <v>3</v>
      </c>
      <c r="F3" s="91"/>
      <c r="G3" s="88" t="s">
        <v>1</v>
      </c>
      <c r="H3" s="89"/>
      <c r="I3" s="89"/>
      <c r="J3" s="89"/>
      <c r="K3" s="90"/>
      <c r="L3" s="2" t="s">
        <v>61</v>
      </c>
    </row>
    <row r="4" spans="2:12" ht="21" customHeight="1">
      <c r="B4" s="77" t="s">
        <v>27</v>
      </c>
      <c r="C4" s="82" t="s">
        <v>57</v>
      </c>
      <c r="D4" s="86" t="str">
        <f>L3</f>
        <v>小瀬SS</v>
      </c>
      <c r="E4" s="5">
        <v>1</v>
      </c>
      <c r="F4" s="5" t="s">
        <v>26</v>
      </c>
      <c r="G4" s="13" t="str">
        <f>L3</f>
        <v>小瀬SS</v>
      </c>
      <c r="H4" s="13"/>
      <c r="I4" s="5" t="s">
        <v>52</v>
      </c>
      <c r="J4" s="18"/>
      <c r="K4" s="18" t="str">
        <f>L4</f>
        <v>五軒SSS</v>
      </c>
      <c r="L4" s="2" t="s">
        <v>7</v>
      </c>
    </row>
    <row r="5" spans="2:12" ht="21" customHeight="1">
      <c r="B5" s="78"/>
      <c r="C5" s="83"/>
      <c r="D5" s="80"/>
      <c r="E5" s="6">
        <v>2</v>
      </c>
      <c r="F5" s="6" t="s">
        <v>24</v>
      </c>
      <c r="G5" s="14" t="str">
        <f>L4</f>
        <v>五軒SSS</v>
      </c>
      <c r="H5" s="14"/>
      <c r="I5" s="6" t="s">
        <v>52</v>
      </c>
      <c r="J5" s="11"/>
      <c r="K5" s="11" t="str">
        <f>L5</f>
        <v>笠原SSS</v>
      </c>
      <c r="L5" s="2" t="s">
        <v>15</v>
      </c>
    </row>
    <row r="6" spans="2:12" ht="21" customHeight="1">
      <c r="B6" s="78"/>
      <c r="C6" s="83"/>
      <c r="D6" s="80"/>
      <c r="E6" s="6">
        <v>3</v>
      </c>
      <c r="F6" s="6" t="s">
        <v>25</v>
      </c>
      <c r="G6" s="14" t="str">
        <f>L3</f>
        <v>小瀬SS</v>
      </c>
      <c r="H6" s="14"/>
      <c r="I6" s="6" t="s">
        <v>52</v>
      </c>
      <c r="J6" s="11"/>
      <c r="K6" s="11" t="str">
        <f>L5</f>
        <v>笠原SSS</v>
      </c>
      <c r="L6" s="2" t="s">
        <v>8</v>
      </c>
    </row>
    <row r="7" spans="2:12" ht="21" customHeight="1">
      <c r="B7" s="78"/>
      <c r="C7" s="84" t="s">
        <v>57</v>
      </c>
      <c r="D7" s="80" t="str">
        <f>L6</f>
        <v>高野SSS</v>
      </c>
      <c r="E7" s="6">
        <v>1</v>
      </c>
      <c r="F7" s="6" t="s">
        <v>26</v>
      </c>
      <c r="G7" s="14" t="str">
        <f>L6</f>
        <v>高野SSS</v>
      </c>
      <c r="H7" s="14"/>
      <c r="I7" s="6" t="s">
        <v>52</v>
      </c>
      <c r="J7" s="11"/>
      <c r="K7" s="11" t="str">
        <f>L7</f>
        <v>六ツ野SSSB</v>
      </c>
      <c r="L7" s="2" t="s">
        <v>62</v>
      </c>
    </row>
    <row r="8" spans="2:12" ht="21" customHeight="1">
      <c r="B8" s="78"/>
      <c r="C8" s="83"/>
      <c r="D8" s="80"/>
      <c r="E8" s="6">
        <v>2</v>
      </c>
      <c r="F8" s="6" t="s">
        <v>24</v>
      </c>
      <c r="G8" s="14" t="str">
        <f>L7</f>
        <v>六ツ野SSSB</v>
      </c>
      <c r="H8" s="14"/>
      <c r="I8" s="6" t="s">
        <v>52</v>
      </c>
      <c r="J8" s="11"/>
      <c r="K8" s="11" t="str">
        <f>L8</f>
        <v>湊第二SSS</v>
      </c>
      <c r="L8" s="2" t="s">
        <v>63</v>
      </c>
    </row>
    <row r="9" spans="2:12" ht="21" customHeight="1">
      <c r="B9" s="78"/>
      <c r="C9" s="83"/>
      <c r="D9" s="80"/>
      <c r="E9" s="6">
        <v>3</v>
      </c>
      <c r="F9" s="6" t="s">
        <v>25</v>
      </c>
      <c r="G9" s="14" t="str">
        <f>L6</f>
        <v>高野SSS</v>
      </c>
      <c r="H9" s="14"/>
      <c r="I9" s="6" t="s">
        <v>52</v>
      </c>
      <c r="J9" s="11"/>
      <c r="K9" s="11" t="str">
        <f>L8</f>
        <v>湊第二SSS</v>
      </c>
      <c r="L9" s="2" t="s">
        <v>9</v>
      </c>
    </row>
    <row r="10" spans="2:12" ht="21" customHeight="1">
      <c r="B10" s="78"/>
      <c r="C10" s="84" t="s">
        <v>57</v>
      </c>
      <c r="D10" s="80" t="str">
        <f>L9</f>
        <v>双葉台SSS</v>
      </c>
      <c r="E10" s="6">
        <v>1</v>
      </c>
      <c r="F10" s="6" t="s">
        <v>26</v>
      </c>
      <c r="G10" s="14" t="str">
        <f>L9</f>
        <v>双葉台SSS</v>
      </c>
      <c r="H10" s="14"/>
      <c r="I10" s="6" t="s">
        <v>52</v>
      </c>
      <c r="J10" s="11"/>
      <c r="K10" s="11" t="str">
        <f>L10</f>
        <v>渡里SSS</v>
      </c>
      <c r="L10" s="2" t="s">
        <v>12</v>
      </c>
    </row>
    <row r="11" spans="2:12" ht="21" customHeight="1">
      <c r="B11" s="78"/>
      <c r="C11" s="84"/>
      <c r="D11" s="80"/>
      <c r="E11" s="6">
        <v>2</v>
      </c>
      <c r="F11" s="6" t="s">
        <v>24</v>
      </c>
      <c r="G11" s="14" t="str">
        <f>L10</f>
        <v>渡里SSS</v>
      </c>
      <c r="H11" s="14"/>
      <c r="I11" s="6" t="s">
        <v>52</v>
      </c>
      <c r="J11" s="11"/>
      <c r="K11" s="11" t="str">
        <f>L11</f>
        <v>大子SSS</v>
      </c>
      <c r="L11" s="2" t="s">
        <v>23</v>
      </c>
    </row>
    <row r="12" spans="2:11" ht="21" customHeight="1" thickBot="1">
      <c r="B12" s="78"/>
      <c r="C12" s="85"/>
      <c r="D12" s="81"/>
      <c r="E12" s="7">
        <v>3</v>
      </c>
      <c r="F12" s="7" t="s">
        <v>25</v>
      </c>
      <c r="G12" s="15" t="str">
        <f>L9</f>
        <v>双葉台SSS</v>
      </c>
      <c r="H12" s="15"/>
      <c r="I12" s="8" t="s">
        <v>52</v>
      </c>
      <c r="J12" s="19"/>
      <c r="K12" s="19" t="str">
        <f>L11</f>
        <v>大子SSS</v>
      </c>
    </row>
    <row r="13" spans="2:11" ht="21" customHeight="1">
      <c r="B13" s="77" t="s">
        <v>28</v>
      </c>
      <c r="C13" s="82" t="s">
        <v>58</v>
      </c>
      <c r="D13" s="86" t="str">
        <f>L7</f>
        <v>六ツ野SSSB</v>
      </c>
      <c r="E13" s="5">
        <v>1</v>
      </c>
      <c r="F13" s="5" t="s">
        <v>26</v>
      </c>
      <c r="G13" s="13" t="str">
        <f>L3</f>
        <v>小瀬SS</v>
      </c>
      <c r="H13" s="13"/>
      <c r="I13" s="5" t="s">
        <v>52</v>
      </c>
      <c r="J13" s="18"/>
      <c r="K13" s="18" t="str">
        <f>L7</f>
        <v>六ツ野SSSB</v>
      </c>
    </row>
    <row r="14" spans="2:11" ht="21" customHeight="1">
      <c r="B14" s="78"/>
      <c r="C14" s="83"/>
      <c r="D14" s="80"/>
      <c r="E14" s="6">
        <v>2</v>
      </c>
      <c r="F14" s="6" t="s">
        <v>24</v>
      </c>
      <c r="G14" s="14" t="str">
        <f>L3</f>
        <v>小瀬SS</v>
      </c>
      <c r="H14" s="14"/>
      <c r="I14" s="6" t="s">
        <v>52</v>
      </c>
      <c r="J14" s="11"/>
      <c r="K14" s="11" t="str">
        <f>L11</f>
        <v>大子SSS</v>
      </c>
    </row>
    <row r="15" spans="2:11" ht="21" customHeight="1">
      <c r="B15" s="78"/>
      <c r="C15" s="83"/>
      <c r="D15" s="80"/>
      <c r="E15" s="6">
        <v>3</v>
      </c>
      <c r="F15" s="6" t="s">
        <v>25</v>
      </c>
      <c r="G15" s="14" t="str">
        <f>K13</f>
        <v>六ツ野SSSB</v>
      </c>
      <c r="H15" s="14"/>
      <c r="I15" s="6" t="s">
        <v>52</v>
      </c>
      <c r="J15" s="11"/>
      <c r="K15" s="11" t="str">
        <f>K14</f>
        <v>大子SSS</v>
      </c>
    </row>
    <row r="16" spans="2:11" ht="21" customHeight="1">
      <c r="B16" s="78"/>
      <c r="C16" s="84" t="s">
        <v>58</v>
      </c>
      <c r="D16" s="80" t="str">
        <f>L4</f>
        <v>五軒SSS</v>
      </c>
      <c r="E16" s="6">
        <v>1</v>
      </c>
      <c r="F16" s="6" t="s">
        <v>26</v>
      </c>
      <c r="G16" s="14" t="str">
        <f>L4</f>
        <v>五軒SSS</v>
      </c>
      <c r="H16" s="14"/>
      <c r="I16" s="6" t="s">
        <v>52</v>
      </c>
      <c r="J16" s="11"/>
      <c r="K16" s="11" t="str">
        <f>L8</f>
        <v>湊第二SSS</v>
      </c>
    </row>
    <row r="17" spans="2:11" ht="21" customHeight="1">
      <c r="B17" s="78"/>
      <c r="C17" s="83"/>
      <c r="D17" s="80"/>
      <c r="E17" s="6">
        <v>2</v>
      </c>
      <c r="F17" s="6" t="s">
        <v>24</v>
      </c>
      <c r="G17" s="14" t="str">
        <f>K16</f>
        <v>湊第二SSS</v>
      </c>
      <c r="H17" s="14"/>
      <c r="I17" s="6" t="s">
        <v>52</v>
      </c>
      <c r="J17" s="11"/>
      <c r="K17" s="11" t="str">
        <f>K18</f>
        <v>双葉台SSS</v>
      </c>
    </row>
    <row r="18" spans="2:11" ht="21" customHeight="1">
      <c r="B18" s="78"/>
      <c r="C18" s="83"/>
      <c r="D18" s="80"/>
      <c r="E18" s="6">
        <v>3</v>
      </c>
      <c r="F18" s="6" t="s">
        <v>25</v>
      </c>
      <c r="G18" s="14" t="str">
        <f>G16</f>
        <v>五軒SSS</v>
      </c>
      <c r="H18" s="14"/>
      <c r="I18" s="6" t="s">
        <v>52</v>
      </c>
      <c r="J18" s="11"/>
      <c r="K18" s="11" t="str">
        <f>L9</f>
        <v>双葉台SSS</v>
      </c>
    </row>
    <row r="19" spans="2:11" ht="21" customHeight="1">
      <c r="B19" s="78"/>
      <c r="C19" s="84" t="s">
        <v>58</v>
      </c>
      <c r="D19" s="80" t="str">
        <f>L10</f>
        <v>渡里SSS</v>
      </c>
      <c r="E19" s="6">
        <v>1</v>
      </c>
      <c r="F19" s="6" t="s">
        <v>26</v>
      </c>
      <c r="G19" s="14" t="str">
        <f>G20</f>
        <v>笠原SSS</v>
      </c>
      <c r="H19" s="14"/>
      <c r="I19" s="6" t="s">
        <v>52</v>
      </c>
      <c r="J19" s="11"/>
      <c r="K19" s="11" t="str">
        <f>L10</f>
        <v>渡里SSS</v>
      </c>
    </row>
    <row r="20" spans="2:11" ht="21" customHeight="1">
      <c r="B20" s="78"/>
      <c r="C20" s="84"/>
      <c r="D20" s="80"/>
      <c r="E20" s="6">
        <v>2</v>
      </c>
      <c r="F20" s="6" t="s">
        <v>24</v>
      </c>
      <c r="G20" s="14" t="str">
        <f>L5</f>
        <v>笠原SSS</v>
      </c>
      <c r="H20" s="14"/>
      <c r="I20" s="6" t="s">
        <v>52</v>
      </c>
      <c r="J20" s="11"/>
      <c r="K20" s="11" t="str">
        <f>L6</f>
        <v>高野SSS</v>
      </c>
    </row>
    <row r="21" spans="2:11" ht="21" customHeight="1" thickBot="1">
      <c r="B21" s="78"/>
      <c r="C21" s="85"/>
      <c r="D21" s="81"/>
      <c r="E21" s="7">
        <v>3</v>
      </c>
      <c r="F21" s="7" t="s">
        <v>25</v>
      </c>
      <c r="G21" s="16" t="str">
        <f>K20</f>
        <v>高野SSS</v>
      </c>
      <c r="H21" s="16"/>
      <c r="I21" s="8" t="s">
        <v>52</v>
      </c>
      <c r="J21" s="12"/>
      <c r="K21" s="12" t="str">
        <f>K19</f>
        <v>渡里SSS</v>
      </c>
    </row>
    <row r="22" spans="2:11" ht="21" customHeight="1">
      <c r="B22" s="77" t="s">
        <v>29</v>
      </c>
      <c r="C22" s="82" t="s">
        <v>59</v>
      </c>
      <c r="D22" s="86" t="str">
        <f>L8</f>
        <v>湊第二SSS</v>
      </c>
      <c r="E22" s="5">
        <v>1</v>
      </c>
      <c r="F22" s="5" t="s">
        <v>26</v>
      </c>
      <c r="G22" s="13" t="str">
        <f>L3</f>
        <v>小瀬SS</v>
      </c>
      <c r="H22" s="13"/>
      <c r="I22" s="5" t="s">
        <v>52</v>
      </c>
      <c r="J22" s="18"/>
      <c r="K22" s="18" t="str">
        <f>L8</f>
        <v>湊第二SSS</v>
      </c>
    </row>
    <row r="23" spans="2:11" ht="21" customHeight="1">
      <c r="B23" s="78"/>
      <c r="C23" s="83"/>
      <c r="D23" s="80"/>
      <c r="E23" s="6">
        <v>2</v>
      </c>
      <c r="F23" s="6" t="s">
        <v>24</v>
      </c>
      <c r="G23" s="14" t="str">
        <f>G22</f>
        <v>小瀬SS</v>
      </c>
      <c r="H23" s="14"/>
      <c r="I23" s="6" t="s">
        <v>52</v>
      </c>
      <c r="J23" s="11"/>
      <c r="K23" s="11" t="str">
        <f>L10</f>
        <v>渡里SSS</v>
      </c>
    </row>
    <row r="24" spans="2:11" ht="21" customHeight="1">
      <c r="B24" s="78"/>
      <c r="C24" s="83"/>
      <c r="D24" s="80"/>
      <c r="E24" s="6">
        <v>3</v>
      </c>
      <c r="F24" s="6" t="s">
        <v>25</v>
      </c>
      <c r="G24" s="14" t="str">
        <f>K22</f>
        <v>湊第二SSS</v>
      </c>
      <c r="H24" s="14"/>
      <c r="I24" s="6" t="s">
        <v>52</v>
      </c>
      <c r="J24" s="11"/>
      <c r="K24" s="11" t="str">
        <f>K23</f>
        <v>渡里SSS</v>
      </c>
    </row>
    <row r="25" spans="2:11" ht="21" customHeight="1">
      <c r="B25" s="78"/>
      <c r="C25" s="84" t="s">
        <v>59</v>
      </c>
      <c r="D25" s="80" t="str">
        <f>L11</f>
        <v>大子SSS</v>
      </c>
      <c r="E25" s="6">
        <v>1</v>
      </c>
      <c r="F25" s="6" t="s">
        <v>26</v>
      </c>
      <c r="G25" s="14" t="str">
        <f>G26</f>
        <v>五軒SSS</v>
      </c>
      <c r="H25" s="14"/>
      <c r="I25" s="6" t="s">
        <v>52</v>
      </c>
      <c r="J25" s="11"/>
      <c r="K25" s="11" t="str">
        <f>L11</f>
        <v>大子SSS</v>
      </c>
    </row>
    <row r="26" spans="2:11" ht="21" customHeight="1">
      <c r="B26" s="78"/>
      <c r="C26" s="83"/>
      <c r="D26" s="80"/>
      <c r="E26" s="6">
        <v>2</v>
      </c>
      <c r="F26" s="6" t="s">
        <v>24</v>
      </c>
      <c r="G26" s="14" t="str">
        <f>L4</f>
        <v>五軒SSS</v>
      </c>
      <c r="H26" s="14"/>
      <c r="I26" s="6" t="s">
        <v>52</v>
      </c>
      <c r="J26" s="11"/>
      <c r="K26" s="11" t="str">
        <f>L6</f>
        <v>高野SSS</v>
      </c>
    </row>
    <row r="27" spans="2:11" ht="21" customHeight="1">
      <c r="B27" s="78"/>
      <c r="C27" s="83"/>
      <c r="D27" s="80"/>
      <c r="E27" s="6">
        <v>3</v>
      </c>
      <c r="F27" s="6" t="s">
        <v>25</v>
      </c>
      <c r="G27" s="14" t="str">
        <f>K26</f>
        <v>高野SSS</v>
      </c>
      <c r="H27" s="14"/>
      <c r="I27" s="6" t="s">
        <v>52</v>
      </c>
      <c r="J27" s="11"/>
      <c r="K27" s="11" t="str">
        <f>K25</f>
        <v>大子SSS</v>
      </c>
    </row>
    <row r="28" spans="2:11" ht="21" customHeight="1">
      <c r="B28" s="78"/>
      <c r="C28" s="84" t="s">
        <v>59</v>
      </c>
      <c r="D28" s="80" t="str">
        <f>L5</f>
        <v>笠原SSS</v>
      </c>
      <c r="E28" s="6">
        <v>1</v>
      </c>
      <c r="F28" s="6" t="s">
        <v>26</v>
      </c>
      <c r="G28" s="14" t="str">
        <f>L5</f>
        <v>笠原SSS</v>
      </c>
      <c r="H28" s="14"/>
      <c r="I28" s="6" t="s">
        <v>52</v>
      </c>
      <c r="J28" s="11"/>
      <c r="K28" s="11" t="str">
        <f>L7</f>
        <v>六ツ野SSSB</v>
      </c>
    </row>
    <row r="29" spans="2:11" ht="21" customHeight="1">
      <c r="B29" s="78"/>
      <c r="C29" s="84"/>
      <c r="D29" s="80"/>
      <c r="E29" s="6">
        <v>2</v>
      </c>
      <c r="F29" s="6" t="s">
        <v>24</v>
      </c>
      <c r="G29" s="14" t="str">
        <f>K28</f>
        <v>六ツ野SSSB</v>
      </c>
      <c r="H29" s="14"/>
      <c r="I29" s="6" t="s">
        <v>52</v>
      </c>
      <c r="J29" s="11"/>
      <c r="K29" s="11" t="str">
        <f>K30</f>
        <v>双葉台SSS</v>
      </c>
    </row>
    <row r="30" spans="2:11" ht="21" customHeight="1" thickBot="1">
      <c r="B30" s="78"/>
      <c r="C30" s="85"/>
      <c r="D30" s="81"/>
      <c r="E30" s="7">
        <v>3</v>
      </c>
      <c r="F30" s="7" t="s">
        <v>25</v>
      </c>
      <c r="G30" s="15" t="str">
        <f>G28</f>
        <v>笠原SSS</v>
      </c>
      <c r="H30" s="15"/>
      <c r="I30" s="8" t="s">
        <v>52</v>
      </c>
      <c r="J30" s="19"/>
      <c r="K30" s="19" t="str">
        <f>L9</f>
        <v>双葉台SSS</v>
      </c>
    </row>
    <row r="31" spans="2:11" ht="21" customHeight="1">
      <c r="B31" s="77" t="s">
        <v>30</v>
      </c>
      <c r="C31" s="82" t="s">
        <v>60</v>
      </c>
      <c r="D31" s="86" t="str">
        <f>L3</f>
        <v>小瀬SS</v>
      </c>
      <c r="E31" s="5">
        <v>1</v>
      </c>
      <c r="F31" s="5" t="s">
        <v>26</v>
      </c>
      <c r="G31" s="13" t="str">
        <f>L3</f>
        <v>小瀬SS</v>
      </c>
      <c r="H31" s="13"/>
      <c r="I31" s="5" t="s">
        <v>52</v>
      </c>
      <c r="J31" s="18"/>
      <c r="K31" s="18" t="str">
        <f>L6</f>
        <v>高野SSS</v>
      </c>
    </row>
    <row r="32" spans="2:11" ht="21" customHeight="1">
      <c r="B32" s="78"/>
      <c r="C32" s="83"/>
      <c r="D32" s="80"/>
      <c r="E32" s="6">
        <v>2</v>
      </c>
      <c r="F32" s="6" t="s">
        <v>24</v>
      </c>
      <c r="G32" s="14" t="str">
        <f>K31</f>
        <v>高野SSS</v>
      </c>
      <c r="H32" s="14"/>
      <c r="I32" s="6" t="s">
        <v>52</v>
      </c>
      <c r="J32" s="11"/>
      <c r="K32" s="11" t="str">
        <f>K33</f>
        <v>双葉台SSS</v>
      </c>
    </row>
    <row r="33" spans="2:11" ht="21" customHeight="1">
      <c r="B33" s="78"/>
      <c r="C33" s="83"/>
      <c r="D33" s="80"/>
      <c r="E33" s="6">
        <v>3</v>
      </c>
      <c r="F33" s="6" t="s">
        <v>25</v>
      </c>
      <c r="G33" s="14" t="str">
        <f>G31</f>
        <v>小瀬SS</v>
      </c>
      <c r="H33" s="14"/>
      <c r="I33" s="6" t="s">
        <v>52</v>
      </c>
      <c r="J33" s="11"/>
      <c r="K33" s="11" t="str">
        <f>L9</f>
        <v>双葉台SSS</v>
      </c>
    </row>
    <row r="34" spans="2:11" ht="21" customHeight="1">
      <c r="B34" s="78"/>
      <c r="C34" s="84" t="s">
        <v>60</v>
      </c>
      <c r="D34" s="80" t="str">
        <f>L4</f>
        <v>五軒SSS</v>
      </c>
      <c r="E34" s="6">
        <v>1</v>
      </c>
      <c r="F34" s="6" t="s">
        <v>26</v>
      </c>
      <c r="G34" s="14" t="str">
        <f>L4</f>
        <v>五軒SSS</v>
      </c>
      <c r="H34" s="14"/>
      <c r="I34" s="6" t="s">
        <v>52</v>
      </c>
      <c r="J34" s="11"/>
      <c r="K34" s="11" t="str">
        <f>L7</f>
        <v>六ツ野SSSB</v>
      </c>
    </row>
    <row r="35" spans="2:11" ht="21" customHeight="1">
      <c r="B35" s="78"/>
      <c r="C35" s="83"/>
      <c r="D35" s="80"/>
      <c r="E35" s="6">
        <v>2</v>
      </c>
      <c r="F35" s="6" t="s">
        <v>24</v>
      </c>
      <c r="G35" s="14" t="str">
        <f>K34</f>
        <v>六ツ野SSSB</v>
      </c>
      <c r="H35" s="14"/>
      <c r="I35" s="6" t="s">
        <v>52</v>
      </c>
      <c r="J35" s="11"/>
      <c r="K35" s="11" t="str">
        <f>K36</f>
        <v>渡里SSS</v>
      </c>
    </row>
    <row r="36" spans="2:11" ht="21" customHeight="1">
      <c r="B36" s="78"/>
      <c r="C36" s="83"/>
      <c r="D36" s="80"/>
      <c r="E36" s="6">
        <v>3</v>
      </c>
      <c r="F36" s="6" t="s">
        <v>25</v>
      </c>
      <c r="G36" s="14" t="str">
        <f>G34</f>
        <v>五軒SSS</v>
      </c>
      <c r="H36" s="14"/>
      <c r="I36" s="6" t="s">
        <v>52</v>
      </c>
      <c r="J36" s="11"/>
      <c r="K36" s="11" t="str">
        <f>L10</f>
        <v>渡里SSS</v>
      </c>
    </row>
    <row r="37" spans="2:11" ht="21" customHeight="1">
      <c r="B37" s="78"/>
      <c r="C37" s="84" t="s">
        <v>60</v>
      </c>
      <c r="D37" s="80" t="str">
        <f>L5</f>
        <v>笠原SSS</v>
      </c>
      <c r="E37" s="6">
        <v>1</v>
      </c>
      <c r="F37" s="6" t="s">
        <v>26</v>
      </c>
      <c r="G37" s="14" t="str">
        <f>L5</f>
        <v>笠原SSS</v>
      </c>
      <c r="H37" s="14"/>
      <c r="I37" s="6" t="s">
        <v>52</v>
      </c>
      <c r="J37" s="11"/>
      <c r="K37" s="11" t="str">
        <f>L8</f>
        <v>湊第二SSS</v>
      </c>
    </row>
    <row r="38" spans="2:11" ht="21" customHeight="1">
      <c r="B38" s="78"/>
      <c r="C38" s="84"/>
      <c r="D38" s="80"/>
      <c r="E38" s="6">
        <v>2</v>
      </c>
      <c r="F38" s="6" t="s">
        <v>24</v>
      </c>
      <c r="G38" s="14" t="str">
        <f>K37</f>
        <v>湊第二SSS</v>
      </c>
      <c r="H38" s="14"/>
      <c r="I38" s="6" t="s">
        <v>52</v>
      </c>
      <c r="J38" s="11"/>
      <c r="K38" s="11" t="str">
        <f>K39</f>
        <v>大子SSS</v>
      </c>
    </row>
    <row r="39" spans="2:11" ht="21" customHeight="1" thickBot="1">
      <c r="B39" s="79"/>
      <c r="C39" s="85"/>
      <c r="D39" s="81"/>
      <c r="E39" s="7">
        <v>3</v>
      </c>
      <c r="F39" s="7" t="s">
        <v>25</v>
      </c>
      <c r="G39" s="17" t="str">
        <f>G37</f>
        <v>笠原SSS</v>
      </c>
      <c r="H39" s="17"/>
      <c r="I39" s="9" t="s">
        <v>52</v>
      </c>
      <c r="J39" s="20"/>
      <c r="K39" s="20" t="str">
        <f>L11</f>
        <v>大子SSS</v>
      </c>
    </row>
  </sheetData>
  <sheetProtection/>
  <mergeCells count="31">
    <mergeCell ref="C4:C6"/>
    <mergeCell ref="C1:K1"/>
    <mergeCell ref="D10:D12"/>
    <mergeCell ref="D13:D15"/>
    <mergeCell ref="G3:K3"/>
    <mergeCell ref="E3:F3"/>
    <mergeCell ref="C10:C12"/>
    <mergeCell ref="C13:C15"/>
    <mergeCell ref="D4:D6"/>
    <mergeCell ref="D7:D9"/>
    <mergeCell ref="C7:C9"/>
    <mergeCell ref="D31:D33"/>
    <mergeCell ref="C34:C36"/>
    <mergeCell ref="B4:B12"/>
    <mergeCell ref="B31:B39"/>
    <mergeCell ref="B13:B21"/>
    <mergeCell ref="B22:B30"/>
    <mergeCell ref="D22:D24"/>
    <mergeCell ref="D25:D27"/>
    <mergeCell ref="C22:C24"/>
    <mergeCell ref="C31:C33"/>
    <mergeCell ref="C25:C27"/>
    <mergeCell ref="C37:C39"/>
    <mergeCell ref="D34:D36"/>
    <mergeCell ref="D37:D39"/>
    <mergeCell ref="D16:D18"/>
    <mergeCell ref="D19:D21"/>
    <mergeCell ref="D28:D30"/>
    <mergeCell ref="C16:C18"/>
    <mergeCell ref="C19:C21"/>
    <mergeCell ref="C28:C30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I12" sqref="I12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5</v>
      </c>
    </row>
    <row r="2" spans="1:44" ht="30" customHeight="1">
      <c r="A2" s="36" t="s">
        <v>47</v>
      </c>
      <c r="B2" s="92" t="str">
        <f>A3</f>
        <v>小瀬SS</v>
      </c>
      <c r="C2" s="93"/>
      <c r="D2" s="94"/>
      <c r="E2" s="92" t="str">
        <f>A4</f>
        <v>五軒SSS</v>
      </c>
      <c r="F2" s="93"/>
      <c r="G2" s="94"/>
      <c r="H2" s="92" t="str">
        <f>A5</f>
        <v>笠原SSS</v>
      </c>
      <c r="I2" s="93"/>
      <c r="J2" s="94"/>
      <c r="K2" s="92" t="str">
        <f>A6</f>
        <v>高野SSS</v>
      </c>
      <c r="L2" s="93"/>
      <c r="M2" s="94"/>
      <c r="N2" s="92" t="str">
        <f>A7</f>
        <v>六ツ野SSSB</v>
      </c>
      <c r="O2" s="93"/>
      <c r="P2" s="94"/>
      <c r="Q2" s="92" t="str">
        <f>A8</f>
        <v>湊第二SSS</v>
      </c>
      <c r="R2" s="93"/>
      <c r="S2" s="94"/>
      <c r="T2" s="92" t="str">
        <f>A9</f>
        <v>双葉台SSS</v>
      </c>
      <c r="U2" s="93"/>
      <c r="V2" s="94"/>
      <c r="W2" s="92" t="str">
        <f>A10</f>
        <v>渡里SSS</v>
      </c>
      <c r="X2" s="93"/>
      <c r="Y2" s="94"/>
      <c r="Z2" s="92" t="str">
        <f>A11</f>
        <v>大子SSS</v>
      </c>
      <c r="AA2" s="93"/>
      <c r="AB2" s="93"/>
      <c r="AC2" s="28" t="s">
        <v>33</v>
      </c>
      <c r="AD2" s="29" t="s">
        <v>34</v>
      </c>
      <c r="AE2" s="30" t="s">
        <v>35</v>
      </c>
      <c r="AF2" s="31" t="s">
        <v>36</v>
      </c>
      <c r="AG2" s="32" t="s">
        <v>37</v>
      </c>
      <c r="AH2" s="33" t="s">
        <v>38</v>
      </c>
      <c r="AI2" s="31" t="s">
        <v>39</v>
      </c>
      <c r="AJ2" s="33" t="s">
        <v>40</v>
      </c>
      <c r="AK2" s="51"/>
      <c r="AL2" s="51"/>
      <c r="AM2" s="51"/>
      <c r="AN2" s="51"/>
      <c r="AP2" s="39" t="s">
        <v>42</v>
      </c>
      <c r="AQ2" s="39" t="s">
        <v>43</v>
      </c>
      <c r="AR2" s="40" t="s">
        <v>44</v>
      </c>
    </row>
    <row r="3" spans="1:44" ht="30" customHeight="1">
      <c r="A3" s="21" t="str">
        <f>'B結果(9)'!L3</f>
        <v>小瀬SS</v>
      </c>
      <c r="B3" s="25"/>
      <c r="C3" s="37">
        <f>IF(B3="","",IF(B3&gt;D3,"○",IF(B3=D3,"△","●")))</f>
      </c>
      <c r="D3" s="23"/>
      <c r="E3" s="25">
        <f>'B結果(9)'!H4</f>
        <v>0</v>
      </c>
      <c r="F3" s="37" t="str">
        <f>IF(E3="","",IF(E3&gt;G3,"○",IF(E3=G3,"△","●")))</f>
        <v>△</v>
      </c>
      <c r="G3" s="23">
        <f>'B結果(9)'!J4</f>
        <v>0</v>
      </c>
      <c r="H3" s="25">
        <f>'B結果(9)'!H6</f>
        <v>0</v>
      </c>
      <c r="I3" s="37" t="str">
        <f>IF(H3="","",IF(H3&gt;J3,"○",IF(H3=J3,"△","●")))</f>
        <v>△</v>
      </c>
      <c r="J3" s="23">
        <f>'B結果(9)'!J6</f>
        <v>0</v>
      </c>
      <c r="K3" s="25">
        <f>'B結果(9)'!H31</f>
        <v>0</v>
      </c>
      <c r="L3" s="37" t="str">
        <f>IF(K3="","",IF(K3&gt;M3,"○",IF(K3=M3,"△","●")))</f>
        <v>△</v>
      </c>
      <c r="M3" s="23">
        <f>'B結果(9)'!J31</f>
        <v>0</v>
      </c>
      <c r="N3" s="25">
        <f>'B結果(9)'!H13</f>
        <v>0</v>
      </c>
      <c r="O3" s="37" t="str">
        <f>IF(N3="","",IF(N3&gt;P3,"○",IF(N3=P3,"△","●")))</f>
        <v>△</v>
      </c>
      <c r="P3" s="23">
        <f>'B結果(9)'!J13</f>
        <v>0</v>
      </c>
      <c r="Q3" s="25">
        <f>'B結果(9)'!H22</f>
        <v>0</v>
      </c>
      <c r="R3" s="37" t="str">
        <f>IF(Q3="","",IF(Q3&gt;S3,"○",IF(Q3=S3,"△","●")))</f>
        <v>△</v>
      </c>
      <c r="S3" s="23">
        <f>'B結果(9)'!J22</f>
        <v>0</v>
      </c>
      <c r="T3" s="25">
        <f>'B結果(9)'!H33</f>
        <v>0</v>
      </c>
      <c r="U3" s="37" t="str">
        <f>IF(T3="","",IF(T3&gt;V3,"○",IF(T3=V3,"△","●")))</f>
        <v>△</v>
      </c>
      <c r="V3" s="23">
        <f>'B結果(9)'!J33</f>
        <v>0</v>
      </c>
      <c r="W3" s="25">
        <f>'B結果(9)'!H23</f>
        <v>0</v>
      </c>
      <c r="X3" s="37" t="str">
        <f>IF(W3="","",IF(W3&gt;Y3,"○",IF(W3=Y3,"△","●")))</f>
        <v>△</v>
      </c>
      <c r="Y3" s="23">
        <f>'B結果(9)'!J23</f>
        <v>0</v>
      </c>
      <c r="Z3" s="25">
        <f>'B結果(9)'!H14</f>
        <v>0</v>
      </c>
      <c r="AA3" s="37" t="str">
        <f aca="true" t="shared" si="0" ref="AA3:AA11">IF(Z3="","",IF(Z3&gt;BB3,"○",IF(Z3=BB3,"△","●")))</f>
        <v>△</v>
      </c>
      <c r="AB3" s="26">
        <f>'B結果(9)'!J14</f>
        <v>0</v>
      </c>
      <c r="AC3" s="43">
        <f>COUNTIF(B3:AB3,"○")</f>
        <v>0</v>
      </c>
      <c r="AD3" s="44">
        <f>COUNTIF(C3:AC3,"●")</f>
        <v>0</v>
      </c>
      <c r="AE3" s="45">
        <f>COUNTIF(D3:AD3,"△")</f>
        <v>8</v>
      </c>
      <c r="AF3" s="43">
        <f>B3+E3+H3+K3+N3+Q3+T3+W3+Z3</f>
        <v>0</v>
      </c>
      <c r="AG3" s="44">
        <f>D3+G3+J3+M3+P3+S3+V3+Y3+AB3</f>
        <v>0</v>
      </c>
      <c r="AH3" s="45">
        <f>AF3-AG3</f>
        <v>0</v>
      </c>
      <c r="AI3" s="43">
        <f>AC3*3+AE3*1</f>
        <v>8</v>
      </c>
      <c r="AJ3" s="46">
        <f>RANK(AR3,$AR$3:$AR$11)</f>
        <v>1</v>
      </c>
      <c r="AK3" s="52"/>
      <c r="AL3" s="52"/>
      <c r="AM3" s="52"/>
      <c r="AN3" s="52"/>
      <c r="AP3" s="41">
        <f>COUNTIF(B3:AB3,"□")</f>
        <v>0</v>
      </c>
      <c r="AQ3" s="41">
        <f>COUNTIF(B3:AB3,"■")</f>
        <v>0</v>
      </c>
      <c r="AR3" s="42">
        <f>AI3*1000000+AH3*1000+AF3+10</f>
        <v>8000010</v>
      </c>
    </row>
    <row r="4" spans="1:44" ht="30" customHeight="1">
      <c r="A4" s="21" t="str">
        <f>'B結果(9)'!L4</f>
        <v>五軒SSS</v>
      </c>
      <c r="B4" s="25">
        <f>G3</f>
        <v>0</v>
      </c>
      <c r="C4" s="37" t="str">
        <f>IF(B4="","",IF(B4&gt;D4,"○",IF(B4=D4,"△","●")))</f>
        <v>△</v>
      </c>
      <c r="D4" s="23">
        <f>E3</f>
        <v>0</v>
      </c>
      <c r="E4" s="25"/>
      <c r="F4" s="37">
        <f>IF(E4="","",IF(E4&gt;G4,"○",IF(E4=G4,"△","●")))</f>
      </c>
      <c r="G4" s="23"/>
      <c r="H4" s="25">
        <f>'B結果(9)'!H5</f>
        <v>0</v>
      </c>
      <c r="I4" s="37" t="str">
        <f>IF(H4="","",IF(H4&gt;J4,"○",IF(H4=J4,"△","●")))</f>
        <v>△</v>
      </c>
      <c r="J4" s="23">
        <f>'B結果(9)'!J5</f>
        <v>0</v>
      </c>
      <c r="K4" s="25">
        <f>'B結果(9)'!H26</f>
        <v>0</v>
      </c>
      <c r="L4" s="37" t="str">
        <f>IF(K4="","",IF(K4&gt;M4,"○",IF(K4=M4,"△","●")))</f>
        <v>△</v>
      </c>
      <c r="M4" s="23">
        <f>'B結果(9)'!J26</f>
        <v>0</v>
      </c>
      <c r="N4" s="25">
        <f>'B結果(9)'!H34</f>
        <v>0</v>
      </c>
      <c r="O4" s="37" t="str">
        <f>IF(N4="","",IF(N4&gt;P4,"○",IF(N4=P4,"△","●")))</f>
        <v>△</v>
      </c>
      <c r="P4" s="23">
        <f>'B結果(9)'!J34</f>
        <v>0</v>
      </c>
      <c r="Q4" s="25">
        <f>'B結果(9)'!H16</f>
        <v>0</v>
      </c>
      <c r="R4" s="37" t="str">
        <f>IF(Q4="","",IF(Q4&gt;S4,"○",IF(Q4=S4,"△","●")))</f>
        <v>△</v>
      </c>
      <c r="S4" s="23">
        <f>'B結果(9)'!J16</f>
        <v>0</v>
      </c>
      <c r="T4" s="25">
        <f>'B結果(9)'!H18</f>
        <v>0</v>
      </c>
      <c r="U4" s="37" t="str">
        <f>IF(T4="","",IF(T4&gt;V4,"○",IF(T4=V4,"△","●")))</f>
        <v>△</v>
      </c>
      <c r="V4" s="23">
        <f>'B結果(9)'!J18</f>
        <v>0</v>
      </c>
      <c r="W4" s="25">
        <f>'B結果(9)'!H36</f>
        <v>0</v>
      </c>
      <c r="X4" s="37" t="str">
        <f>IF(W4="","",IF(W4&gt;Y4,"○",IF(W4=Y4,"△","●")))</f>
        <v>△</v>
      </c>
      <c r="Y4" s="23">
        <f>'B結果(9)'!J36</f>
        <v>0</v>
      </c>
      <c r="Z4" s="25">
        <f>'B結果(9)'!H25</f>
        <v>0</v>
      </c>
      <c r="AA4" s="37" t="str">
        <f t="shared" si="0"/>
        <v>△</v>
      </c>
      <c r="AB4" s="26">
        <f>'B結果(9)'!J25</f>
        <v>0</v>
      </c>
      <c r="AC4" s="43">
        <f aca="true" t="shared" si="1" ref="AC4:AC11">COUNTIF(B4:AB4,"○")</f>
        <v>0</v>
      </c>
      <c r="AD4" s="44">
        <f>COUNTIF(C4:AC4,"●")</f>
        <v>0</v>
      </c>
      <c r="AE4" s="45">
        <f>COUNTIF(C4:AD4,"△")</f>
        <v>8</v>
      </c>
      <c r="AF4" s="43">
        <f aca="true" t="shared" si="2" ref="AF4:AF11">B4+E4+H4+K4+N4+Q4+T4+W4+Z4</f>
        <v>0</v>
      </c>
      <c r="AG4" s="44">
        <f aca="true" t="shared" si="3" ref="AG4:AG11">D4+G4+J4+M4+P4+S4+V4+Y4+AB4</f>
        <v>0</v>
      </c>
      <c r="AH4" s="45">
        <f aca="true" t="shared" si="4" ref="AH4:AH11">AF4-AG4</f>
        <v>0</v>
      </c>
      <c r="AI4" s="43">
        <f aca="true" t="shared" si="5" ref="AI4:AI10">AC4*3+AE4*1</f>
        <v>8</v>
      </c>
      <c r="AJ4" s="46">
        <f aca="true" t="shared" si="6" ref="AJ4:AJ11">RANK(AR4,$AR$3:$AR$11)</f>
        <v>1</v>
      </c>
      <c r="AK4" s="52"/>
      <c r="AL4" s="52"/>
      <c r="AM4" s="52"/>
      <c r="AN4" s="52"/>
      <c r="AP4" s="41">
        <f aca="true" t="shared" si="7" ref="AP4:AP11">COUNTIF(B4:AB4,"□")</f>
        <v>0</v>
      </c>
      <c r="AQ4" s="41">
        <f aca="true" t="shared" si="8" ref="AQ4:AQ11">COUNTIF(B4:AB4,"■")</f>
        <v>0</v>
      </c>
      <c r="AR4" s="42">
        <f aca="true" t="shared" si="9" ref="AR4:AR11">AI4*1000000+AH4*1000+AF4+10</f>
        <v>8000010</v>
      </c>
    </row>
    <row r="5" spans="1:44" ht="30" customHeight="1">
      <c r="A5" s="21" t="str">
        <f>'B結果(9)'!L5</f>
        <v>笠原SSS</v>
      </c>
      <c r="B5" s="25">
        <f>J3</f>
        <v>0</v>
      </c>
      <c r="C5" s="37" t="str">
        <f aca="true" t="shared" si="10" ref="C5:C11">IF(B5="","",IF(B5&gt;D5,"○",IF(B5=D5,"△","●")))</f>
        <v>△</v>
      </c>
      <c r="D5" s="23">
        <f>H3</f>
        <v>0</v>
      </c>
      <c r="E5" s="25">
        <f>J4</f>
        <v>0</v>
      </c>
      <c r="F5" s="37" t="str">
        <f aca="true" t="shared" si="11" ref="F5:F11">IF(E5="","",IF(E5&gt;G5,"○",IF(E5=G5,"△","●")))</f>
        <v>△</v>
      </c>
      <c r="G5" s="23">
        <f>H4</f>
        <v>0</v>
      </c>
      <c r="H5" s="25"/>
      <c r="I5" s="37">
        <f aca="true" t="shared" si="12" ref="I5:I11">IF(H5="","",IF(H5&gt;J5,"○",IF(H5=J5,"△","●")))</f>
      </c>
      <c r="J5" s="23"/>
      <c r="K5" s="25">
        <f>'B結果(9)'!H20</f>
        <v>0</v>
      </c>
      <c r="L5" s="37" t="str">
        <f aca="true" t="shared" si="13" ref="L5:L11">IF(K5="","",IF(K5&gt;M5,"○",IF(K5=M5,"△","●")))</f>
        <v>△</v>
      </c>
      <c r="M5" s="23">
        <f>'B結果(9)'!J20</f>
        <v>0</v>
      </c>
      <c r="N5" s="25">
        <f>'B結果(9)'!H28</f>
        <v>0</v>
      </c>
      <c r="O5" s="37" t="str">
        <f aca="true" t="shared" si="14" ref="O5:O11">IF(N5="","",IF(N5&gt;P5,"○",IF(N5=P5,"△","●")))</f>
        <v>△</v>
      </c>
      <c r="P5" s="23">
        <f>'B結果(9)'!J28</f>
        <v>0</v>
      </c>
      <c r="Q5" s="25">
        <f>'B結果(9)'!H37</f>
        <v>0</v>
      </c>
      <c r="R5" s="37" t="str">
        <f aca="true" t="shared" si="15" ref="R5:R11">IF(Q5="","",IF(Q5&gt;S5,"○",IF(Q5=S5,"△","●")))</f>
        <v>△</v>
      </c>
      <c r="S5" s="23">
        <f>'B結果(9)'!J37</f>
        <v>0</v>
      </c>
      <c r="T5" s="25">
        <f>'B結果(9)'!H30</f>
        <v>0</v>
      </c>
      <c r="U5" s="37" t="str">
        <f aca="true" t="shared" si="16" ref="U5:U11">IF(T5="","",IF(T5&gt;V5,"○",IF(T5=V5,"△","●")))</f>
        <v>△</v>
      </c>
      <c r="V5" s="23">
        <f>'B結果(9)'!J30</f>
        <v>0</v>
      </c>
      <c r="W5" s="25">
        <f>'B結果(9)'!H19</f>
        <v>0</v>
      </c>
      <c r="X5" s="37" t="str">
        <f aca="true" t="shared" si="17" ref="X5:X11">IF(W5="","",IF(W5&gt;Y5,"○",IF(W5=Y5,"△","●")))</f>
        <v>△</v>
      </c>
      <c r="Y5" s="23">
        <f>'B結果(9)'!J19</f>
        <v>0</v>
      </c>
      <c r="Z5" s="25">
        <f>'B結果(9)'!H39</f>
        <v>0</v>
      </c>
      <c r="AA5" s="37" t="str">
        <f t="shared" si="0"/>
        <v>△</v>
      </c>
      <c r="AB5" s="26">
        <f>'B結果(9)'!J39</f>
        <v>0</v>
      </c>
      <c r="AC5" s="43">
        <f>COUNTIF(B5:AB5,"○")</f>
        <v>0</v>
      </c>
      <c r="AD5" s="44">
        <f aca="true" t="shared" si="18" ref="AD5:AD11">COUNTIF(C5:AC5,"●")</f>
        <v>0</v>
      </c>
      <c r="AE5" s="45">
        <f aca="true" t="shared" si="19" ref="AE5:AE11">COUNTIF(C5:AD5,"△")</f>
        <v>8</v>
      </c>
      <c r="AF5" s="43">
        <f t="shared" si="2"/>
        <v>0</v>
      </c>
      <c r="AG5" s="44">
        <f t="shared" si="3"/>
        <v>0</v>
      </c>
      <c r="AH5" s="45">
        <f t="shared" si="4"/>
        <v>0</v>
      </c>
      <c r="AI5" s="43">
        <f t="shared" si="5"/>
        <v>8</v>
      </c>
      <c r="AJ5" s="46">
        <f t="shared" si="6"/>
        <v>1</v>
      </c>
      <c r="AK5" s="52"/>
      <c r="AL5" s="52"/>
      <c r="AM5" s="52"/>
      <c r="AN5" s="52"/>
      <c r="AP5" s="41">
        <f t="shared" si="7"/>
        <v>0</v>
      </c>
      <c r="AQ5" s="41">
        <f t="shared" si="8"/>
        <v>0</v>
      </c>
      <c r="AR5" s="42">
        <f t="shared" si="9"/>
        <v>8000010</v>
      </c>
    </row>
    <row r="6" spans="1:44" ht="30" customHeight="1">
      <c r="A6" s="21" t="str">
        <f>'B結果(9)'!L6</f>
        <v>高野SSS</v>
      </c>
      <c r="B6" s="25">
        <f>M3</f>
        <v>0</v>
      </c>
      <c r="C6" s="37" t="str">
        <f t="shared" si="10"/>
        <v>△</v>
      </c>
      <c r="D6" s="23">
        <f>K3</f>
        <v>0</v>
      </c>
      <c r="E6" s="25">
        <f>M4</f>
        <v>0</v>
      </c>
      <c r="F6" s="37" t="str">
        <f t="shared" si="11"/>
        <v>△</v>
      </c>
      <c r="G6" s="23">
        <f>K4</f>
        <v>0</v>
      </c>
      <c r="H6" s="25">
        <f>M5</f>
        <v>0</v>
      </c>
      <c r="I6" s="37" t="str">
        <f t="shared" si="12"/>
        <v>△</v>
      </c>
      <c r="J6" s="23">
        <f>K5</f>
        <v>0</v>
      </c>
      <c r="K6" s="25"/>
      <c r="L6" s="37">
        <f t="shared" si="13"/>
      </c>
      <c r="M6" s="23"/>
      <c r="N6" s="25">
        <f>'B結果(9)'!H7</f>
        <v>0</v>
      </c>
      <c r="O6" s="37" t="str">
        <f t="shared" si="14"/>
        <v>△</v>
      </c>
      <c r="P6" s="23">
        <f>'B結果(9)'!J7</f>
        <v>0</v>
      </c>
      <c r="Q6" s="25">
        <f>'B結果(9)'!H9</f>
        <v>0</v>
      </c>
      <c r="R6" s="37" t="str">
        <f t="shared" si="15"/>
        <v>△</v>
      </c>
      <c r="S6" s="23">
        <f>'B結果(9)'!J9</f>
        <v>0</v>
      </c>
      <c r="T6" s="25">
        <f>'B結果(9)'!H32</f>
        <v>0</v>
      </c>
      <c r="U6" s="37" t="str">
        <f t="shared" si="16"/>
        <v>△</v>
      </c>
      <c r="V6" s="23">
        <f>'B結果(9)'!J32</f>
        <v>0</v>
      </c>
      <c r="W6" s="25">
        <f>'B結果(9)'!H21</f>
        <v>0</v>
      </c>
      <c r="X6" s="37" t="str">
        <f t="shared" si="17"/>
        <v>△</v>
      </c>
      <c r="Y6" s="23">
        <f>'B結果(9)'!J21</f>
        <v>0</v>
      </c>
      <c r="Z6" s="25">
        <f>'B結果(9)'!H27</f>
        <v>0</v>
      </c>
      <c r="AA6" s="37" t="str">
        <f t="shared" si="0"/>
        <v>△</v>
      </c>
      <c r="AB6" s="26">
        <f>'B結果(9)'!J27</f>
        <v>0</v>
      </c>
      <c r="AC6" s="43">
        <f t="shared" si="1"/>
        <v>0</v>
      </c>
      <c r="AD6" s="44">
        <f t="shared" si="18"/>
        <v>0</v>
      </c>
      <c r="AE6" s="45">
        <f t="shared" si="19"/>
        <v>8</v>
      </c>
      <c r="AF6" s="43">
        <f t="shared" si="2"/>
        <v>0</v>
      </c>
      <c r="AG6" s="44">
        <f t="shared" si="3"/>
        <v>0</v>
      </c>
      <c r="AH6" s="45">
        <f t="shared" si="4"/>
        <v>0</v>
      </c>
      <c r="AI6" s="43">
        <f t="shared" si="5"/>
        <v>8</v>
      </c>
      <c r="AJ6" s="46">
        <f t="shared" si="6"/>
        <v>1</v>
      </c>
      <c r="AK6" s="52"/>
      <c r="AL6" s="52"/>
      <c r="AM6" s="52"/>
      <c r="AN6" s="52"/>
      <c r="AP6" s="41">
        <f t="shared" si="7"/>
        <v>0</v>
      </c>
      <c r="AQ6" s="41">
        <f t="shared" si="8"/>
        <v>0</v>
      </c>
      <c r="AR6" s="42">
        <f t="shared" si="9"/>
        <v>8000010</v>
      </c>
    </row>
    <row r="7" spans="1:44" ht="30" customHeight="1">
      <c r="A7" s="21" t="str">
        <f>'B結果(9)'!L7</f>
        <v>六ツ野SSSB</v>
      </c>
      <c r="B7" s="25">
        <f>P3</f>
        <v>0</v>
      </c>
      <c r="C7" s="37" t="str">
        <f t="shared" si="10"/>
        <v>△</v>
      </c>
      <c r="D7" s="23">
        <f>N3</f>
        <v>0</v>
      </c>
      <c r="E7" s="25">
        <f>P4</f>
        <v>0</v>
      </c>
      <c r="F7" s="37" t="str">
        <f t="shared" si="11"/>
        <v>△</v>
      </c>
      <c r="G7" s="23">
        <f>N4</f>
        <v>0</v>
      </c>
      <c r="H7" s="25">
        <f>P5</f>
        <v>0</v>
      </c>
      <c r="I7" s="37" t="str">
        <f t="shared" si="12"/>
        <v>△</v>
      </c>
      <c r="J7" s="23">
        <f>N5</f>
        <v>0</v>
      </c>
      <c r="K7" s="25">
        <f>P6</f>
        <v>0</v>
      </c>
      <c r="L7" s="37" t="str">
        <f t="shared" si="13"/>
        <v>△</v>
      </c>
      <c r="M7" s="23">
        <f>N6</f>
        <v>0</v>
      </c>
      <c r="N7" s="25"/>
      <c r="O7" s="37">
        <f t="shared" si="14"/>
      </c>
      <c r="P7" s="23"/>
      <c r="Q7" s="25">
        <f>'B結果(9)'!H8</f>
        <v>0</v>
      </c>
      <c r="R7" s="37" t="str">
        <f t="shared" si="15"/>
        <v>△</v>
      </c>
      <c r="S7" s="23">
        <f>'B結果(9)'!J8</f>
        <v>0</v>
      </c>
      <c r="T7" s="25">
        <f>'B結果(9)'!H29</f>
        <v>0</v>
      </c>
      <c r="U7" s="37" t="str">
        <f t="shared" si="16"/>
        <v>△</v>
      </c>
      <c r="V7" s="23">
        <f>'B結果(9)'!J29</f>
        <v>0</v>
      </c>
      <c r="W7" s="25">
        <f>'B結果(9)'!H35</f>
        <v>0</v>
      </c>
      <c r="X7" s="37" t="str">
        <f t="shared" si="17"/>
        <v>△</v>
      </c>
      <c r="Y7" s="23">
        <f>'B結果(9)'!J35</f>
        <v>0</v>
      </c>
      <c r="Z7" s="25">
        <f>'B結果(9)'!H15</f>
        <v>0</v>
      </c>
      <c r="AA7" s="37" t="str">
        <f t="shared" si="0"/>
        <v>△</v>
      </c>
      <c r="AB7" s="26">
        <f>'B結果(9)'!J15</f>
        <v>0</v>
      </c>
      <c r="AC7" s="43">
        <f t="shared" si="1"/>
        <v>0</v>
      </c>
      <c r="AD7" s="44">
        <f t="shared" si="18"/>
        <v>0</v>
      </c>
      <c r="AE7" s="45">
        <f t="shared" si="19"/>
        <v>8</v>
      </c>
      <c r="AF7" s="43">
        <f t="shared" si="2"/>
        <v>0</v>
      </c>
      <c r="AG7" s="44">
        <f t="shared" si="3"/>
        <v>0</v>
      </c>
      <c r="AH7" s="45">
        <f t="shared" si="4"/>
        <v>0</v>
      </c>
      <c r="AI7" s="43">
        <f t="shared" si="5"/>
        <v>8</v>
      </c>
      <c r="AJ7" s="46">
        <f t="shared" si="6"/>
        <v>1</v>
      </c>
      <c r="AK7" s="52"/>
      <c r="AL7" s="52"/>
      <c r="AM7" s="52"/>
      <c r="AN7" s="52"/>
      <c r="AP7" s="41">
        <f t="shared" si="7"/>
        <v>0</v>
      </c>
      <c r="AQ7" s="41">
        <f t="shared" si="8"/>
        <v>0</v>
      </c>
      <c r="AR7" s="42">
        <f t="shared" si="9"/>
        <v>8000010</v>
      </c>
    </row>
    <row r="8" spans="1:44" ht="30" customHeight="1">
      <c r="A8" s="21" t="str">
        <f>'B結果(9)'!L8</f>
        <v>湊第二SSS</v>
      </c>
      <c r="B8" s="25">
        <f>S3</f>
        <v>0</v>
      </c>
      <c r="C8" s="37" t="str">
        <f t="shared" si="10"/>
        <v>△</v>
      </c>
      <c r="D8" s="23">
        <f>Q3</f>
        <v>0</v>
      </c>
      <c r="E8" s="25">
        <f>S4</f>
        <v>0</v>
      </c>
      <c r="F8" s="37" t="str">
        <f t="shared" si="11"/>
        <v>△</v>
      </c>
      <c r="G8" s="23">
        <f>Q4</f>
        <v>0</v>
      </c>
      <c r="H8" s="25">
        <f>S5</f>
        <v>0</v>
      </c>
      <c r="I8" s="37" t="str">
        <f t="shared" si="12"/>
        <v>△</v>
      </c>
      <c r="J8" s="23">
        <f>Q5</f>
        <v>0</v>
      </c>
      <c r="K8" s="25">
        <f>S6</f>
        <v>0</v>
      </c>
      <c r="L8" s="37" t="str">
        <f t="shared" si="13"/>
        <v>△</v>
      </c>
      <c r="M8" s="23">
        <f>Q6</f>
        <v>0</v>
      </c>
      <c r="N8" s="25">
        <f>S7</f>
        <v>0</v>
      </c>
      <c r="O8" s="37" t="str">
        <f t="shared" si="14"/>
        <v>△</v>
      </c>
      <c r="P8" s="23">
        <f>Q7</f>
        <v>0</v>
      </c>
      <c r="Q8" s="25"/>
      <c r="R8" s="37">
        <f t="shared" si="15"/>
      </c>
      <c r="S8" s="23"/>
      <c r="T8" s="25">
        <f>'B結果(9)'!H17</f>
        <v>0</v>
      </c>
      <c r="U8" s="37" t="str">
        <f t="shared" si="16"/>
        <v>△</v>
      </c>
      <c r="V8" s="23">
        <f>'B結果(9)'!J17</f>
        <v>0</v>
      </c>
      <c r="W8" s="25">
        <f>'B結果(9)'!H24</f>
        <v>0</v>
      </c>
      <c r="X8" s="37" t="str">
        <f t="shared" si="17"/>
        <v>△</v>
      </c>
      <c r="Y8" s="23">
        <f>'B結果(9)'!J24</f>
        <v>0</v>
      </c>
      <c r="Z8" s="25">
        <f>'B結果(9)'!H38</f>
        <v>0</v>
      </c>
      <c r="AA8" s="37" t="str">
        <f t="shared" si="0"/>
        <v>△</v>
      </c>
      <c r="AB8" s="26">
        <f>'B結果(9)'!J38</f>
        <v>0</v>
      </c>
      <c r="AC8" s="43">
        <f t="shared" si="1"/>
        <v>0</v>
      </c>
      <c r="AD8" s="44">
        <f t="shared" si="18"/>
        <v>0</v>
      </c>
      <c r="AE8" s="45">
        <f t="shared" si="19"/>
        <v>8</v>
      </c>
      <c r="AF8" s="43">
        <f t="shared" si="2"/>
        <v>0</v>
      </c>
      <c r="AG8" s="44">
        <f t="shared" si="3"/>
        <v>0</v>
      </c>
      <c r="AH8" s="45">
        <f t="shared" si="4"/>
        <v>0</v>
      </c>
      <c r="AI8" s="43">
        <f t="shared" si="5"/>
        <v>8</v>
      </c>
      <c r="AJ8" s="46">
        <f t="shared" si="6"/>
        <v>1</v>
      </c>
      <c r="AK8" s="52"/>
      <c r="AL8" s="52"/>
      <c r="AM8" s="52"/>
      <c r="AN8" s="52"/>
      <c r="AP8" s="41">
        <f t="shared" si="7"/>
        <v>0</v>
      </c>
      <c r="AQ8" s="41">
        <f t="shared" si="8"/>
        <v>0</v>
      </c>
      <c r="AR8" s="42">
        <f t="shared" si="9"/>
        <v>8000010</v>
      </c>
    </row>
    <row r="9" spans="1:44" ht="30" customHeight="1">
      <c r="A9" s="21" t="str">
        <f>'B結果(9)'!L9</f>
        <v>双葉台SSS</v>
      </c>
      <c r="B9" s="25">
        <f>V3</f>
        <v>0</v>
      </c>
      <c r="C9" s="37" t="str">
        <f t="shared" si="10"/>
        <v>△</v>
      </c>
      <c r="D9" s="23">
        <f>T3</f>
        <v>0</v>
      </c>
      <c r="E9" s="25">
        <f>V4</f>
        <v>0</v>
      </c>
      <c r="F9" s="37" t="str">
        <f t="shared" si="11"/>
        <v>△</v>
      </c>
      <c r="G9" s="23">
        <f>T4</f>
        <v>0</v>
      </c>
      <c r="H9" s="25">
        <f>V5</f>
        <v>0</v>
      </c>
      <c r="I9" s="37" t="str">
        <f t="shared" si="12"/>
        <v>△</v>
      </c>
      <c r="J9" s="23">
        <f>T5</f>
        <v>0</v>
      </c>
      <c r="K9" s="25">
        <f>V6</f>
        <v>0</v>
      </c>
      <c r="L9" s="37" t="str">
        <f t="shared" si="13"/>
        <v>△</v>
      </c>
      <c r="M9" s="23">
        <f>T6</f>
        <v>0</v>
      </c>
      <c r="N9" s="25">
        <f>V7</f>
        <v>0</v>
      </c>
      <c r="O9" s="37" t="str">
        <f t="shared" si="14"/>
        <v>△</v>
      </c>
      <c r="P9" s="23">
        <f>T7</f>
        <v>0</v>
      </c>
      <c r="Q9" s="25">
        <f>V8</f>
        <v>0</v>
      </c>
      <c r="R9" s="37" t="str">
        <f t="shared" si="15"/>
        <v>△</v>
      </c>
      <c r="S9" s="23">
        <f>T8</f>
        <v>0</v>
      </c>
      <c r="T9" s="25"/>
      <c r="U9" s="37">
        <f t="shared" si="16"/>
      </c>
      <c r="V9" s="23"/>
      <c r="W9" s="25">
        <f>'B結果(9)'!H10</f>
        <v>0</v>
      </c>
      <c r="X9" s="37" t="str">
        <f t="shared" si="17"/>
        <v>△</v>
      </c>
      <c r="Y9" s="23">
        <f>'B結果(9)'!J10</f>
        <v>0</v>
      </c>
      <c r="Z9" s="25">
        <f>'B結果(9)'!H12</f>
        <v>0</v>
      </c>
      <c r="AA9" s="37" t="str">
        <f t="shared" si="0"/>
        <v>△</v>
      </c>
      <c r="AB9" s="26">
        <f>'B結果(9)'!J12</f>
        <v>0</v>
      </c>
      <c r="AC9" s="43">
        <f t="shared" si="1"/>
        <v>0</v>
      </c>
      <c r="AD9" s="44">
        <f t="shared" si="18"/>
        <v>0</v>
      </c>
      <c r="AE9" s="45">
        <f t="shared" si="19"/>
        <v>8</v>
      </c>
      <c r="AF9" s="43">
        <f t="shared" si="2"/>
        <v>0</v>
      </c>
      <c r="AG9" s="44">
        <f t="shared" si="3"/>
        <v>0</v>
      </c>
      <c r="AH9" s="45">
        <f t="shared" si="4"/>
        <v>0</v>
      </c>
      <c r="AI9" s="43">
        <f t="shared" si="5"/>
        <v>8</v>
      </c>
      <c r="AJ9" s="46">
        <f t="shared" si="6"/>
        <v>1</v>
      </c>
      <c r="AK9" s="52"/>
      <c r="AL9" s="52"/>
      <c r="AM9" s="52"/>
      <c r="AN9" s="52"/>
      <c r="AP9" s="41">
        <f t="shared" si="7"/>
        <v>0</v>
      </c>
      <c r="AQ9" s="41">
        <f t="shared" si="8"/>
        <v>0</v>
      </c>
      <c r="AR9" s="42">
        <f t="shared" si="9"/>
        <v>8000010</v>
      </c>
    </row>
    <row r="10" spans="1:44" ht="30" customHeight="1">
      <c r="A10" s="21" t="str">
        <f>'B結果(9)'!L10</f>
        <v>渡里SSS</v>
      </c>
      <c r="B10" s="25">
        <f>Y3</f>
        <v>0</v>
      </c>
      <c r="C10" s="37" t="str">
        <f t="shared" si="10"/>
        <v>△</v>
      </c>
      <c r="D10" s="23">
        <f>W3</f>
        <v>0</v>
      </c>
      <c r="E10" s="25">
        <f>Y4</f>
        <v>0</v>
      </c>
      <c r="F10" s="37" t="str">
        <f t="shared" si="11"/>
        <v>△</v>
      </c>
      <c r="G10" s="23">
        <f>W4</f>
        <v>0</v>
      </c>
      <c r="H10" s="25">
        <f>Y5</f>
        <v>0</v>
      </c>
      <c r="I10" s="37" t="str">
        <f t="shared" si="12"/>
        <v>△</v>
      </c>
      <c r="J10" s="23">
        <f>W5</f>
        <v>0</v>
      </c>
      <c r="K10" s="25">
        <f>Y6</f>
        <v>0</v>
      </c>
      <c r="L10" s="37" t="str">
        <f t="shared" si="13"/>
        <v>△</v>
      </c>
      <c r="M10" s="23">
        <f>W6</f>
        <v>0</v>
      </c>
      <c r="N10" s="25">
        <f>Y7</f>
        <v>0</v>
      </c>
      <c r="O10" s="37" t="str">
        <f t="shared" si="14"/>
        <v>△</v>
      </c>
      <c r="P10" s="23">
        <f>W7</f>
        <v>0</v>
      </c>
      <c r="Q10" s="25">
        <f>Y8</f>
        <v>0</v>
      </c>
      <c r="R10" s="37" t="str">
        <f t="shared" si="15"/>
        <v>△</v>
      </c>
      <c r="S10" s="23">
        <f>W8</f>
        <v>0</v>
      </c>
      <c r="T10" s="25">
        <f>Y9</f>
        <v>0</v>
      </c>
      <c r="U10" s="37" t="str">
        <f t="shared" si="16"/>
        <v>△</v>
      </c>
      <c r="V10" s="23">
        <f>W9</f>
        <v>0</v>
      </c>
      <c r="W10" s="25"/>
      <c r="X10" s="37">
        <f t="shared" si="17"/>
      </c>
      <c r="Y10" s="23"/>
      <c r="Z10" s="25">
        <f>'B結果(9)'!H11</f>
        <v>0</v>
      </c>
      <c r="AA10" s="37" t="str">
        <f t="shared" si="0"/>
        <v>△</v>
      </c>
      <c r="AB10" s="53">
        <f>'B結果(9)'!J11</f>
        <v>0</v>
      </c>
      <c r="AC10" s="43">
        <f t="shared" si="1"/>
        <v>0</v>
      </c>
      <c r="AD10" s="44">
        <f t="shared" si="18"/>
        <v>0</v>
      </c>
      <c r="AE10" s="45">
        <f t="shared" si="19"/>
        <v>8</v>
      </c>
      <c r="AF10" s="43">
        <f t="shared" si="2"/>
        <v>0</v>
      </c>
      <c r="AG10" s="44">
        <f t="shared" si="3"/>
        <v>0</v>
      </c>
      <c r="AH10" s="45">
        <f t="shared" si="4"/>
        <v>0</v>
      </c>
      <c r="AI10" s="43">
        <f t="shared" si="5"/>
        <v>8</v>
      </c>
      <c r="AJ10" s="46">
        <f t="shared" si="6"/>
        <v>1</v>
      </c>
      <c r="AK10" s="52"/>
      <c r="AL10" s="52"/>
      <c r="AM10" s="52"/>
      <c r="AN10" s="52"/>
      <c r="AP10" s="41">
        <f t="shared" si="7"/>
        <v>0</v>
      </c>
      <c r="AQ10" s="41">
        <f t="shared" si="8"/>
        <v>0</v>
      </c>
      <c r="AR10" s="42">
        <f t="shared" si="9"/>
        <v>8000010</v>
      </c>
    </row>
    <row r="11" spans="1:44" ht="30" customHeight="1" thickBot="1">
      <c r="A11" s="22" t="str">
        <f>'B結果(9)'!L11</f>
        <v>大子SSS</v>
      </c>
      <c r="B11" s="27">
        <f>BB3</f>
        <v>0</v>
      </c>
      <c r="C11" s="38" t="str">
        <f t="shared" si="10"/>
        <v>△</v>
      </c>
      <c r="D11" s="24">
        <f>Z3</f>
        <v>0</v>
      </c>
      <c r="E11" s="27">
        <f>BB4</f>
        <v>0</v>
      </c>
      <c r="F11" s="38" t="str">
        <f t="shared" si="11"/>
        <v>△</v>
      </c>
      <c r="G11" s="24">
        <f>Z4</f>
        <v>0</v>
      </c>
      <c r="H11" s="27">
        <f>BB5</f>
        <v>0</v>
      </c>
      <c r="I11" s="38" t="str">
        <f t="shared" si="12"/>
        <v>△</v>
      </c>
      <c r="J11" s="24">
        <f>Z5</f>
        <v>0</v>
      </c>
      <c r="K11" s="27">
        <f>BB6</f>
        <v>0</v>
      </c>
      <c r="L11" s="38" t="str">
        <f t="shared" si="13"/>
        <v>△</v>
      </c>
      <c r="M11" s="24">
        <f>Z6</f>
        <v>0</v>
      </c>
      <c r="N11" s="27">
        <f>BB7</f>
        <v>0</v>
      </c>
      <c r="O11" s="38" t="str">
        <f t="shared" si="14"/>
        <v>△</v>
      </c>
      <c r="P11" s="24">
        <f>Z7</f>
        <v>0</v>
      </c>
      <c r="Q11" s="27">
        <f>BB8</f>
        <v>0</v>
      </c>
      <c r="R11" s="38" t="str">
        <f t="shared" si="15"/>
        <v>△</v>
      </c>
      <c r="S11" s="24">
        <f>Z8</f>
        <v>0</v>
      </c>
      <c r="T11" s="27">
        <f>BB9</f>
        <v>0</v>
      </c>
      <c r="U11" s="38" t="str">
        <f t="shared" si="16"/>
        <v>△</v>
      </c>
      <c r="V11" s="24">
        <f>Z9</f>
        <v>0</v>
      </c>
      <c r="W11" s="27">
        <f>BB10</f>
        <v>0</v>
      </c>
      <c r="X11" s="38" t="str">
        <f t="shared" si="17"/>
        <v>△</v>
      </c>
      <c r="Y11" s="24">
        <f>Z10</f>
        <v>0</v>
      </c>
      <c r="Z11" s="27"/>
      <c r="AA11" s="38">
        <f t="shared" si="0"/>
      </c>
      <c r="AB11" s="35"/>
      <c r="AC11" s="47">
        <f t="shared" si="1"/>
        <v>0</v>
      </c>
      <c r="AD11" s="48">
        <f t="shared" si="18"/>
        <v>0</v>
      </c>
      <c r="AE11" s="49">
        <f t="shared" si="19"/>
        <v>8</v>
      </c>
      <c r="AF11" s="47">
        <f t="shared" si="2"/>
        <v>0</v>
      </c>
      <c r="AG11" s="48">
        <f t="shared" si="3"/>
        <v>0</v>
      </c>
      <c r="AH11" s="49">
        <f t="shared" si="4"/>
        <v>0</v>
      </c>
      <c r="AI11" s="47">
        <f>AC11*3+AE11*1</f>
        <v>8</v>
      </c>
      <c r="AJ11" s="50">
        <f t="shared" si="6"/>
        <v>1</v>
      </c>
      <c r="AK11" s="52"/>
      <c r="AL11" s="52"/>
      <c r="AM11" s="52"/>
      <c r="AN11" s="52"/>
      <c r="AP11" s="41">
        <f t="shared" si="7"/>
        <v>0</v>
      </c>
      <c r="AQ11" s="41">
        <f t="shared" si="8"/>
        <v>0</v>
      </c>
      <c r="AR11" s="42">
        <f t="shared" si="9"/>
        <v>8000010</v>
      </c>
    </row>
    <row r="18" ht="30" customHeight="1">
      <c r="AC18" s="34">
        <f>COUNTIF(T18:AB18,"○")</f>
        <v>0</v>
      </c>
    </row>
  </sheetData>
  <sheetProtection/>
  <mergeCells count="9">
    <mergeCell ref="B2:D2"/>
    <mergeCell ref="E2:G2"/>
    <mergeCell ref="H2:J2"/>
    <mergeCell ref="K2:M2"/>
    <mergeCell ref="N2:P2"/>
    <mergeCell ref="Q2:S2"/>
    <mergeCell ref="T2:V2"/>
    <mergeCell ref="Z2:AB2"/>
    <mergeCell ref="W2:Y2"/>
  </mergeCells>
  <printOptions/>
  <pageMargins left="0.45" right="0.43" top="1" bottom="1" header="0.512" footer="0.512"/>
  <pageSetup horizontalDpi="600" verticalDpi="600" orientation="landscape" paperSize="9" scale="87" r:id="rId2"/>
  <colBreaks count="1" manualBreakCount="1">
    <brk id="3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B1:L39"/>
  <sheetViews>
    <sheetView workbookViewId="0" topLeftCell="D1">
      <selection activeCell="L16" sqref="L16"/>
    </sheetView>
  </sheetViews>
  <sheetFormatPr defaultColWidth="9.00390625" defaultRowHeight="21" customHeight="1"/>
  <cols>
    <col min="1" max="1" width="0.2421875" style="2" customWidth="1"/>
    <col min="2" max="2" width="3.75390625" style="2" customWidth="1"/>
    <col min="3" max="3" width="8.75390625" style="2" customWidth="1"/>
    <col min="4" max="4" width="14.875" style="2" customWidth="1"/>
    <col min="5" max="5" width="3.50390625" style="2" bestFit="1" customWidth="1"/>
    <col min="6" max="6" width="11.00390625" style="2" customWidth="1"/>
    <col min="7" max="7" width="17.625" style="2" customWidth="1"/>
    <col min="8" max="8" width="4.875" style="2" customWidth="1"/>
    <col min="9" max="9" width="3.75390625" style="2" customWidth="1"/>
    <col min="10" max="10" width="5.00390625" style="2" customWidth="1"/>
    <col min="11" max="11" width="17.50390625" style="2" customWidth="1"/>
    <col min="12" max="12" width="11.375" style="2" bestFit="1" customWidth="1"/>
    <col min="13" max="16384" width="9.00390625" style="2" customWidth="1"/>
  </cols>
  <sheetData>
    <row r="1" spans="3:11" ht="21" customHeight="1">
      <c r="C1" s="87" t="s">
        <v>71</v>
      </c>
      <c r="D1" s="87"/>
      <c r="E1" s="87"/>
      <c r="F1" s="87"/>
      <c r="G1" s="87"/>
      <c r="H1" s="87"/>
      <c r="I1" s="87"/>
      <c r="J1" s="87"/>
      <c r="K1" s="87"/>
    </row>
    <row r="2" ht="3.75" customHeight="1" thickBot="1"/>
    <row r="3" spans="2:12" ht="21" customHeight="1" thickBot="1">
      <c r="B3" s="10" t="s">
        <v>70</v>
      </c>
      <c r="C3" s="3" t="s">
        <v>2</v>
      </c>
      <c r="D3" s="4" t="s">
        <v>0</v>
      </c>
      <c r="E3" s="91" t="s">
        <v>3</v>
      </c>
      <c r="F3" s="91"/>
      <c r="G3" s="88" t="s">
        <v>1</v>
      </c>
      <c r="H3" s="89"/>
      <c r="I3" s="89"/>
      <c r="J3" s="89"/>
      <c r="K3" s="90"/>
      <c r="L3" s="2" t="s">
        <v>13</v>
      </c>
    </row>
    <row r="4" spans="2:12" ht="21" customHeight="1">
      <c r="B4" s="77" t="s">
        <v>27</v>
      </c>
      <c r="C4" s="82" t="s">
        <v>57</v>
      </c>
      <c r="D4" s="86" t="str">
        <f>L3</f>
        <v>見川SSS</v>
      </c>
      <c r="E4" s="5">
        <v>1</v>
      </c>
      <c r="F4" s="5" t="s">
        <v>26</v>
      </c>
      <c r="G4" s="13" t="str">
        <f>L3</f>
        <v>見川SSS</v>
      </c>
      <c r="H4" s="13"/>
      <c r="I4" s="5" t="s">
        <v>53</v>
      </c>
      <c r="J4" s="18"/>
      <c r="K4" s="18" t="str">
        <f>L4</f>
        <v>城東SSS</v>
      </c>
      <c r="L4" s="2" t="s">
        <v>65</v>
      </c>
    </row>
    <row r="5" spans="2:12" ht="21" customHeight="1">
      <c r="B5" s="78"/>
      <c r="C5" s="83"/>
      <c r="D5" s="80"/>
      <c r="E5" s="6">
        <v>2</v>
      </c>
      <c r="F5" s="6" t="s">
        <v>24</v>
      </c>
      <c r="G5" s="14" t="str">
        <f>L4</f>
        <v>城東SSS</v>
      </c>
      <c r="H5" s="14"/>
      <c r="I5" s="6" t="s">
        <v>53</v>
      </c>
      <c r="J5" s="11"/>
      <c r="K5" s="11" t="str">
        <f>L5</f>
        <v>大宮SSS</v>
      </c>
      <c r="L5" s="2" t="s">
        <v>50</v>
      </c>
    </row>
    <row r="6" spans="2:12" ht="21" customHeight="1">
      <c r="B6" s="78"/>
      <c r="C6" s="83"/>
      <c r="D6" s="80"/>
      <c r="E6" s="6">
        <v>3</v>
      </c>
      <c r="F6" s="6" t="s">
        <v>25</v>
      </c>
      <c r="G6" s="14" t="str">
        <f>L3</f>
        <v>見川SSS</v>
      </c>
      <c r="H6" s="14"/>
      <c r="I6" s="6" t="s">
        <v>53</v>
      </c>
      <c r="J6" s="11"/>
      <c r="K6" s="11" t="str">
        <f>L5</f>
        <v>大宮SSS</v>
      </c>
      <c r="L6" s="2" t="s">
        <v>66</v>
      </c>
    </row>
    <row r="7" spans="2:12" ht="21" customHeight="1">
      <c r="B7" s="78"/>
      <c r="C7" s="84" t="s">
        <v>57</v>
      </c>
      <c r="D7" s="80" t="str">
        <f>L6</f>
        <v>上中妻SSS</v>
      </c>
      <c r="E7" s="6">
        <v>1</v>
      </c>
      <c r="F7" s="6" t="s">
        <v>26</v>
      </c>
      <c r="G7" s="14" t="str">
        <f>L6</f>
        <v>上中妻SSS</v>
      </c>
      <c r="H7" s="14"/>
      <c r="I7" s="6" t="s">
        <v>53</v>
      </c>
      <c r="J7" s="11"/>
      <c r="K7" s="11" t="str">
        <f>L7</f>
        <v>桂SSS</v>
      </c>
      <c r="L7" s="2" t="s">
        <v>67</v>
      </c>
    </row>
    <row r="8" spans="2:12" ht="21" customHeight="1">
      <c r="B8" s="78"/>
      <c r="C8" s="83"/>
      <c r="D8" s="80"/>
      <c r="E8" s="6">
        <v>2</v>
      </c>
      <c r="F8" s="6" t="s">
        <v>24</v>
      </c>
      <c r="G8" s="14" t="str">
        <f>L7</f>
        <v>桂SSS</v>
      </c>
      <c r="H8" s="14"/>
      <c r="I8" s="6" t="s">
        <v>53</v>
      </c>
      <c r="J8" s="11"/>
      <c r="K8" s="11" t="str">
        <f>L8</f>
        <v>湊第三SSS</v>
      </c>
      <c r="L8" s="2" t="s">
        <v>68</v>
      </c>
    </row>
    <row r="9" spans="2:12" ht="21" customHeight="1">
      <c r="B9" s="78"/>
      <c r="C9" s="83"/>
      <c r="D9" s="80"/>
      <c r="E9" s="6">
        <v>3</v>
      </c>
      <c r="F9" s="6" t="s">
        <v>25</v>
      </c>
      <c r="G9" s="14" t="str">
        <f>L6</f>
        <v>上中妻SSS</v>
      </c>
      <c r="H9" s="14"/>
      <c r="I9" s="6" t="s">
        <v>53</v>
      </c>
      <c r="J9" s="11"/>
      <c r="K9" s="11" t="str">
        <f>L8</f>
        <v>湊第三SSS</v>
      </c>
      <c r="L9" s="2" t="s">
        <v>10</v>
      </c>
    </row>
    <row r="10" spans="2:12" ht="21" customHeight="1">
      <c r="B10" s="78"/>
      <c r="C10" s="84" t="s">
        <v>57</v>
      </c>
      <c r="D10" s="80" t="str">
        <f>L9</f>
        <v>津田SSS</v>
      </c>
      <c r="E10" s="6">
        <v>1</v>
      </c>
      <c r="F10" s="6" t="s">
        <v>26</v>
      </c>
      <c r="G10" s="14" t="str">
        <f>L9</f>
        <v>津田SSS</v>
      </c>
      <c r="H10" s="14"/>
      <c r="I10" s="6" t="s">
        <v>53</v>
      </c>
      <c r="J10" s="11"/>
      <c r="K10" s="11" t="str">
        <f>L10</f>
        <v>瓜連SSS</v>
      </c>
      <c r="L10" s="2" t="s">
        <v>69</v>
      </c>
    </row>
    <row r="11" spans="2:12" ht="21" customHeight="1">
      <c r="B11" s="78"/>
      <c r="C11" s="84"/>
      <c r="D11" s="80"/>
      <c r="E11" s="6">
        <v>2</v>
      </c>
      <c r="F11" s="6" t="s">
        <v>24</v>
      </c>
      <c r="G11" s="14" t="str">
        <f>L10</f>
        <v>瓜連SSS</v>
      </c>
      <c r="H11" s="14"/>
      <c r="I11" s="6" t="s">
        <v>53</v>
      </c>
      <c r="J11" s="11"/>
      <c r="K11" s="11" t="str">
        <f>L11</f>
        <v>荒谷台SS</v>
      </c>
      <c r="L11" s="2" t="s">
        <v>114</v>
      </c>
    </row>
    <row r="12" spans="2:11" ht="21" customHeight="1" thickBot="1">
      <c r="B12" s="78"/>
      <c r="C12" s="85"/>
      <c r="D12" s="81"/>
      <c r="E12" s="7">
        <v>3</v>
      </c>
      <c r="F12" s="7" t="s">
        <v>25</v>
      </c>
      <c r="G12" s="15" t="str">
        <f>L9</f>
        <v>津田SSS</v>
      </c>
      <c r="H12" s="15"/>
      <c r="I12" s="8" t="s">
        <v>53</v>
      </c>
      <c r="J12" s="19"/>
      <c r="K12" s="19" t="str">
        <f>L11</f>
        <v>荒谷台SS</v>
      </c>
    </row>
    <row r="13" spans="2:11" ht="21" customHeight="1">
      <c r="B13" s="77" t="s">
        <v>28</v>
      </c>
      <c r="C13" s="82" t="s">
        <v>58</v>
      </c>
      <c r="D13" s="86" t="str">
        <f>L7</f>
        <v>桂SSS</v>
      </c>
      <c r="E13" s="5">
        <v>1</v>
      </c>
      <c r="F13" s="5" t="s">
        <v>26</v>
      </c>
      <c r="G13" s="13" t="str">
        <f>L3</f>
        <v>見川SSS</v>
      </c>
      <c r="H13" s="13"/>
      <c r="I13" s="5" t="s">
        <v>53</v>
      </c>
      <c r="J13" s="18"/>
      <c r="K13" s="18" t="str">
        <f>L7</f>
        <v>桂SSS</v>
      </c>
    </row>
    <row r="14" spans="2:11" ht="21" customHeight="1">
      <c r="B14" s="78"/>
      <c r="C14" s="83"/>
      <c r="D14" s="80"/>
      <c r="E14" s="6">
        <v>2</v>
      </c>
      <c r="F14" s="6" t="s">
        <v>24</v>
      </c>
      <c r="G14" s="14" t="str">
        <f>L3</f>
        <v>見川SSS</v>
      </c>
      <c r="H14" s="14"/>
      <c r="I14" s="6" t="s">
        <v>53</v>
      </c>
      <c r="J14" s="11"/>
      <c r="K14" s="11" t="str">
        <f>L11</f>
        <v>荒谷台SS</v>
      </c>
    </row>
    <row r="15" spans="2:11" ht="21" customHeight="1">
      <c r="B15" s="78"/>
      <c r="C15" s="83"/>
      <c r="D15" s="80"/>
      <c r="E15" s="6">
        <v>3</v>
      </c>
      <c r="F15" s="6" t="s">
        <v>25</v>
      </c>
      <c r="G15" s="14" t="str">
        <f>K13</f>
        <v>桂SSS</v>
      </c>
      <c r="H15" s="14"/>
      <c r="I15" s="6" t="s">
        <v>53</v>
      </c>
      <c r="J15" s="11"/>
      <c r="K15" s="11" t="str">
        <f>K14</f>
        <v>荒谷台SS</v>
      </c>
    </row>
    <row r="16" spans="2:11" ht="21" customHeight="1">
      <c r="B16" s="78"/>
      <c r="C16" s="84" t="s">
        <v>58</v>
      </c>
      <c r="D16" s="80" t="str">
        <f>L4</f>
        <v>城東SSS</v>
      </c>
      <c r="E16" s="6">
        <v>1</v>
      </c>
      <c r="F16" s="6" t="s">
        <v>26</v>
      </c>
      <c r="G16" s="14" t="str">
        <f>L4</f>
        <v>城東SSS</v>
      </c>
      <c r="H16" s="14"/>
      <c r="I16" s="6" t="s">
        <v>53</v>
      </c>
      <c r="J16" s="11"/>
      <c r="K16" s="11" t="str">
        <f>L8</f>
        <v>湊第三SSS</v>
      </c>
    </row>
    <row r="17" spans="2:11" ht="21" customHeight="1">
      <c r="B17" s="78"/>
      <c r="C17" s="83"/>
      <c r="D17" s="80"/>
      <c r="E17" s="6">
        <v>2</v>
      </c>
      <c r="F17" s="6" t="s">
        <v>24</v>
      </c>
      <c r="G17" s="14" t="str">
        <f>K16</f>
        <v>湊第三SSS</v>
      </c>
      <c r="H17" s="14"/>
      <c r="I17" s="6" t="s">
        <v>53</v>
      </c>
      <c r="J17" s="11"/>
      <c r="K17" s="11" t="str">
        <f>K18</f>
        <v>津田SSS</v>
      </c>
    </row>
    <row r="18" spans="2:11" ht="21" customHeight="1">
      <c r="B18" s="78"/>
      <c r="C18" s="83"/>
      <c r="D18" s="80"/>
      <c r="E18" s="6">
        <v>3</v>
      </c>
      <c r="F18" s="6" t="s">
        <v>25</v>
      </c>
      <c r="G18" s="14" t="str">
        <f>G16</f>
        <v>城東SSS</v>
      </c>
      <c r="H18" s="14"/>
      <c r="I18" s="6" t="s">
        <v>53</v>
      </c>
      <c r="J18" s="11"/>
      <c r="K18" s="11" t="str">
        <f>L9</f>
        <v>津田SSS</v>
      </c>
    </row>
    <row r="19" spans="2:11" ht="21" customHeight="1">
      <c r="B19" s="78"/>
      <c r="C19" s="84" t="s">
        <v>58</v>
      </c>
      <c r="D19" s="80" t="str">
        <f>L10</f>
        <v>瓜連SSS</v>
      </c>
      <c r="E19" s="6">
        <v>1</v>
      </c>
      <c r="F19" s="6" t="s">
        <v>26</v>
      </c>
      <c r="G19" s="14" t="str">
        <f>G20</f>
        <v>大宮SSS</v>
      </c>
      <c r="H19" s="14"/>
      <c r="I19" s="6" t="s">
        <v>53</v>
      </c>
      <c r="J19" s="11"/>
      <c r="K19" s="11" t="str">
        <f>L10</f>
        <v>瓜連SSS</v>
      </c>
    </row>
    <row r="20" spans="2:11" ht="21" customHeight="1">
      <c r="B20" s="78"/>
      <c r="C20" s="84"/>
      <c r="D20" s="80"/>
      <c r="E20" s="6">
        <v>2</v>
      </c>
      <c r="F20" s="6" t="s">
        <v>24</v>
      </c>
      <c r="G20" s="14" t="str">
        <f>L5</f>
        <v>大宮SSS</v>
      </c>
      <c r="H20" s="14"/>
      <c r="I20" s="6" t="s">
        <v>53</v>
      </c>
      <c r="J20" s="11"/>
      <c r="K20" s="11" t="str">
        <f>L6</f>
        <v>上中妻SSS</v>
      </c>
    </row>
    <row r="21" spans="2:11" ht="21" customHeight="1" thickBot="1">
      <c r="B21" s="78"/>
      <c r="C21" s="85"/>
      <c r="D21" s="81"/>
      <c r="E21" s="7">
        <v>3</v>
      </c>
      <c r="F21" s="7" t="s">
        <v>25</v>
      </c>
      <c r="G21" s="16" t="str">
        <f>K20</f>
        <v>上中妻SSS</v>
      </c>
      <c r="H21" s="16"/>
      <c r="I21" s="8" t="s">
        <v>53</v>
      </c>
      <c r="J21" s="12"/>
      <c r="K21" s="12" t="str">
        <f>K19</f>
        <v>瓜連SSS</v>
      </c>
    </row>
    <row r="22" spans="2:11" ht="21" customHeight="1">
      <c r="B22" s="77" t="s">
        <v>29</v>
      </c>
      <c r="C22" s="82" t="s">
        <v>59</v>
      </c>
      <c r="D22" s="86" t="str">
        <f>L8</f>
        <v>湊第三SSS</v>
      </c>
      <c r="E22" s="5">
        <v>1</v>
      </c>
      <c r="F22" s="5" t="s">
        <v>26</v>
      </c>
      <c r="G22" s="13" t="str">
        <f>L3</f>
        <v>見川SSS</v>
      </c>
      <c r="H22" s="13"/>
      <c r="I22" s="5" t="s">
        <v>53</v>
      </c>
      <c r="J22" s="18"/>
      <c r="K22" s="18" t="str">
        <f>L8</f>
        <v>湊第三SSS</v>
      </c>
    </row>
    <row r="23" spans="2:11" ht="21" customHeight="1">
      <c r="B23" s="78"/>
      <c r="C23" s="83"/>
      <c r="D23" s="80"/>
      <c r="E23" s="6">
        <v>2</v>
      </c>
      <c r="F23" s="6" t="s">
        <v>24</v>
      </c>
      <c r="G23" s="14" t="str">
        <f>G22</f>
        <v>見川SSS</v>
      </c>
      <c r="H23" s="14"/>
      <c r="I23" s="6" t="s">
        <v>53</v>
      </c>
      <c r="J23" s="11"/>
      <c r="K23" s="11" t="str">
        <f>L10</f>
        <v>瓜連SSS</v>
      </c>
    </row>
    <row r="24" spans="2:11" ht="21" customHeight="1">
      <c r="B24" s="78"/>
      <c r="C24" s="83"/>
      <c r="D24" s="80"/>
      <c r="E24" s="6">
        <v>3</v>
      </c>
      <c r="F24" s="6" t="s">
        <v>25</v>
      </c>
      <c r="G24" s="14" t="str">
        <f>K22</f>
        <v>湊第三SSS</v>
      </c>
      <c r="H24" s="14"/>
      <c r="I24" s="6" t="s">
        <v>53</v>
      </c>
      <c r="J24" s="11"/>
      <c r="K24" s="11" t="str">
        <f>K23</f>
        <v>瓜連SSS</v>
      </c>
    </row>
    <row r="25" spans="2:11" ht="21" customHeight="1">
      <c r="B25" s="78"/>
      <c r="C25" s="84" t="s">
        <v>59</v>
      </c>
      <c r="D25" s="80" t="str">
        <f>L11</f>
        <v>荒谷台SS</v>
      </c>
      <c r="E25" s="6">
        <v>1</v>
      </c>
      <c r="F25" s="6" t="s">
        <v>26</v>
      </c>
      <c r="G25" s="14" t="str">
        <f>G26</f>
        <v>城東SSS</v>
      </c>
      <c r="H25" s="14"/>
      <c r="I25" s="6" t="s">
        <v>53</v>
      </c>
      <c r="J25" s="11"/>
      <c r="K25" s="11" t="str">
        <f>L11</f>
        <v>荒谷台SS</v>
      </c>
    </row>
    <row r="26" spans="2:11" ht="21" customHeight="1">
      <c r="B26" s="78"/>
      <c r="C26" s="83"/>
      <c r="D26" s="80"/>
      <c r="E26" s="6">
        <v>2</v>
      </c>
      <c r="F26" s="6" t="s">
        <v>24</v>
      </c>
      <c r="G26" s="14" t="str">
        <f>L4</f>
        <v>城東SSS</v>
      </c>
      <c r="H26" s="14"/>
      <c r="I26" s="6" t="s">
        <v>53</v>
      </c>
      <c r="J26" s="11"/>
      <c r="K26" s="11" t="str">
        <f>L6</f>
        <v>上中妻SSS</v>
      </c>
    </row>
    <row r="27" spans="2:11" ht="21" customHeight="1">
      <c r="B27" s="78"/>
      <c r="C27" s="83"/>
      <c r="D27" s="80"/>
      <c r="E27" s="6">
        <v>3</v>
      </c>
      <c r="F27" s="6" t="s">
        <v>25</v>
      </c>
      <c r="G27" s="14" t="str">
        <f>K26</f>
        <v>上中妻SSS</v>
      </c>
      <c r="H27" s="14"/>
      <c r="I27" s="6" t="s">
        <v>53</v>
      </c>
      <c r="J27" s="11"/>
      <c r="K27" s="11" t="str">
        <f>K25</f>
        <v>荒谷台SS</v>
      </c>
    </row>
    <row r="28" spans="2:11" ht="21" customHeight="1">
      <c r="B28" s="78"/>
      <c r="C28" s="84" t="s">
        <v>59</v>
      </c>
      <c r="D28" s="80" t="str">
        <f>L5</f>
        <v>大宮SSS</v>
      </c>
      <c r="E28" s="6">
        <v>1</v>
      </c>
      <c r="F28" s="6" t="s">
        <v>26</v>
      </c>
      <c r="G28" s="14" t="str">
        <f>L5</f>
        <v>大宮SSS</v>
      </c>
      <c r="H28" s="14"/>
      <c r="I28" s="6" t="s">
        <v>53</v>
      </c>
      <c r="J28" s="11"/>
      <c r="K28" s="11" t="str">
        <f>L7</f>
        <v>桂SSS</v>
      </c>
    </row>
    <row r="29" spans="2:11" ht="21" customHeight="1">
      <c r="B29" s="78"/>
      <c r="C29" s="84"/>
      <c r="D29" s="80"/>
      <c r="E29" s="6">
        <v>2</v>
      </c>
      <c r="F29" s="6" t="s">
        <v>24</v>
      </c>
      <c r="G29" s="14" t="str">
        <f>K28</f>
        <v>桂SSS</v>
      </c>
      <c r="H29" s="14"/>
      <c r="I29" s="6" t="s">
        <v>53</v>
      </c>
      <c r="J29" s="11"/>
      <c r="K29" s="11" t="str">
        <f>K30</f>
        <v>津田SSS</v>
      </c>
    </row>
    <row r="30" spans="2:11" ht="21" customHeight="1" thickBot="1">
      <c r="B30" s="78"/>
      <c r="C30" s="85"/>
      <c r="D30" s="81"/>
      <c r="E30" s="7">
        <v>3</v>
      </c>
      <c r="F30" s="7" t="s">
        <v>25</v>
      </c>
      <c r="G30" s="15" t="str">
        <f>G28</f>
        <v>大宮SSS</v>
      </c>
      <c r="H30" s="15"/>
      <c r="I30" s="8" t="s">
        <v>53</v>
      </c>
      <c r="J30" s="19"/>
      <c r="K30" s="19" t="str">
        <f>L9</f>
        <v>津田SSS</v>
      </c>
    </row>
    <row r="31" spans="2:11" ht="21" customHeight="1">
      <c r="B31" s="77" t="s">
        <v>30</v>
      </c>
      <c r="C31" s="82" t="s">
        <v>60</v>
      </c>
      <c r="D31" s="86" t="str">
        <f>L3</f>
        <v>見川SSS</v>
      </c>
      <c r="E31" s="5">
        <v>1</v>
      </c>
      <c r="F31" s="5" t="s">
        <v>26</v>
      </c>
      <c r="G31" s="13" t="str">
        <f>L3</f>
        <v>見川SSS</v>
      </c>
      <c r="H31" s="13"/>
      <c r="I31" s="5" t="s">
        <v>53</v>
      </c>
      <c r="J31" s="18"/>
      <c r="K31" s="18" t="str">
        <f>L6</f>
        <v>上中妻SSS</v>
      </c>
    </row>
    <row r="32" spans="2:11" ht="21" customHeight="1">
      <c r="B32" s="78"/>
      <c r="C32" s="83"/>
      <c r="D32" s="80"/>
      <c r="E32" s="6">
        <v>2</v>
      </c>
      <c r="F32" s="6" t="s">
        <v>24</v>
      </c>
      <c r="G32" s="14" t="str">
        <f>K31</f>
        <v>上中妻SSS</v>
      </c>
      <c r="H32" s="14"/>
      <c r="I32" s="6" t="s">
        <v>53</v>
      </c>
      <c r="J32" s="11"/>
      <c r="K32" s="11" t="str">
        <f>K33</f>
        <v>津田SSS</v>
      </c>
    </row>
    <row r="33" spans="2:11" ht="21" customHeight="1">
      <c r="B33" s="78"/>
      <c r="C33" s="83"/>
      <c r="D33" s="80"/>
      <c r="E33" s="6">
        <v>3</v>
      </c>
      <c r="F33" s="6" t="s">
        <v>25</v>
      </c>
      <c r="G33" s="14" t="str">
        <f>G31</f>
        <v>見川SSS</v>
      </c>
      <c r="H33" s="14"/>
      <c r="I33" s="6" t="s">
        <v>53</v>
      </c>
      <c r="J33" s="11"/>
      <c r="K33" s="11" t="str">
        <f>L9</f>
        <v>津田SSS</v>
      </c>
    </row>
    <row r="34" spans="2:11" ht="21" customHeight="1">
      <c r="B34" s="78"/>
      <c r="C34" s="84" t="s">
        <v>60</v>
      </c>
      <c r="D34" s="80" t="str">
        <f>L4</f>
        <v>城東SSS</v>
      </c>
      <c r="E34" s="6">
        <v>1</v>
      </c>
      <c r="F34" s="6" t="s">
        <v>26</v>
      </c>
      <c r="G34" s="14" t="str">
        <f>L4</f>
        <v>城東SSS</v>
      </c>
      <c r="H34" s="14"/>
      <c r="I34" s="6" t="s">
        <v>53</v>
      </c>
      <c r="J34" s="11"/>
      <c r="K34" s="11" t="str">
        <f>L7</f>
        <v>桂SSS</v>
      </c>
    </row>
    <row r="35" spans="2:11" ht="21" customHeight="1">
      <c r="B35" s="78"/>
      <c r="C35" s="83"/>
      <c r="D35" s="80"/>
      <c r="E35" s="6">
        <v>2</v>
      </c>
      <c r="F35" s="6" t="s">
        <v>24</v>
      </c>
      <c r="G35" s="14" t="str">
        <f>K34</f>
        <v>桂SSS</v>
      </c>
      <c r="H35" s="14"/>
      <c r="I35" s="6" t="s">
        <v>53</v>
      </c>
      <c r="J35" s="11"/>
      <c r="K35" s="11" t="str">
        <f>K36</f>
        <v>瓜連SSS</v>
      </c>
    </row>
    <row r="36" spans="2:11" ht="21" customHeight="1">
      <c r="B36" s="78"/>
      <c r="C36" s="83"/>
      <c r="D36" s="80"/>
      <c r="E36" s="6">
        <v>3</v>
      </c>
      <c r="F36" s="6" t="s">
        <v>25</v>
      </c>
      <c r="G36" s="14" t="str">
        <f>G34</f>
        <v>城東SSS</v>
      </c>
      <c r="H36" s="14"/>
      <c r="I36" s="6" t="s">
        <v>53</v>
      </c>
      <c r="J36" s="11"/>
      <c r="K36" s="11" t="str">
        <f>L10</f>
        <v>瓜連SSS</v>
      </c>
    </row>
    <row r="37" spans="2:11" ht="21" customHeight="1">
      <c r="B37" s="78"/>
      <c r="C37" s="84" t="s">
        <v>60</v>
      </c>
      <c r="D37" s="80" t="str">
        <f>L5</f>
        <v>大宮SSS</v>
      </c>
      <c r="E37" s="6">
        <v>1</v>
      </c>
      <c r="F37" s="6" t="s">
        <v>26</v>
      </c>
      <c r="G37" s="14" t="str">
        <f>L5</f>
        <v>大宮SSS</v>
      </c>
      <c r="H37" s="14"/>
      <c r="I37" s="6" t="s">
        <v>53</v>
      </c>
      <c r="J37" s="11"/>
      <c r="K37" s="11" t="str">
        <f>L8</f>
        <v>湊第三SSS</v>
      </c>
    </row>
    <row r="38" spans="2:11" ht="21" customHeight="1">
      <c r="B38" s="78"/>
      <c r="C38" s="84"/>
      <c r="D38" s="80"/>
      <c r="E38" s="6">
        <v>2</v>
      </c>
      <c r="F38" s="6" t="s">
        <v>24</v>
      </c>
      <c r="G38" s="14" t="str">
        <f>K37</f>
        <v>湊第三SSS</v>
      </c>
      <c r="H38" s="14"/>
      <c r="I38" s="6" t="s">
        <v>53</v>
      </c>
      <c r="J38" s="11"/>
      <c r="K38" s="11" t="str">
        <f>K39</f>
        <v>荒谷台SS</v>
      </c>
    </row>
    <row r="39" spans="2:11" ht="21" customHeight="1" thickBot="1">
      <c r="B39" s="79"/>
      <c r="C39" s="85"/>
      <c r="D39" s="81"/>
      <c r="E39" s="7">
        <v>3</v>
      </c>
      <c r="F39" s="7" t="s">
        <v>25</v>
      </c>
      <c r="G39" s="17" t="str">
        <f>G37</f>
        <v>大宮SSS</v>
      </c>
      <c r="H39" s="17"/>
      <c r="I39" s="9" t="s">
        <v>53</v>
      </c>
      <c r="J39" s="20"/>
      <c r="K39" s="20" t="str">
        <f>L11</f>
        <v>荒谷台SS</v>
      </c>
    </row>
  </sheetData>
  <sheetProtection/>
  <mergeCells count="31">
    <mergeCell ref="C1:K1"/>
    <mergeCell ref="D4:D6"/>
    <mergeCell ref="D7:D9"/>
    <mergeCell ref="D10:D12"/>
    <mergeCell ref="G3:K3"/>
    <mergeCell ref="E3:F3"/>
    <mergeCell ref="C4:C6"/>
    <mergeCell ref="C7:C9"/>
    <mergeCell ref="C10:C12"/>
    <mergeCell ref="D13:D15"/>
    <mergeCell ref="D16:D18"/>
    <mergeCell ref="D19:D21"/>
    <mergeCell ref="D22:D24"/>
    <mergeCell ref="C28:C30"/>
    <mergeCell ref="D25:D27"/>
    <mergeCell ref="D28:D30"/>
    <mergeCell ref="D31:D33"/>
    <mergeCell ref="D37:D39"/>
    <mergeCell ref="D34:D36"/>
    <mergeCell ref="C13:C15"/>
    <mergeCell ref="C31:C33"/>
    <mergeCell ref="C34:C36"/>
    <mergeCell ref="C37:C39"/>
    <mergeCell ref="C16:C18"/>
    <mergeCell ref="C19:C21"/>
    <mergeCell ref="C22:C24"/>
    <mergeCell ref="C25:C27"/>
    <mergeCell ref="B31:B39"/>
    <mergeCell ref="B4:B12"/>
    <mergeCell ref="B13:B21"/>
    <mergeCell ref="B22:B30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C3" sqref="C3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5</v>
      </c>
    </row>
    <row r="2" spans="1:44" ht="30" customHeight="1">
      <c r="A2" s="36" t="s">
        <v>45</v>
      </c>
      <c r="B2" s="92" t="str">
        <f>A3</f>
        <v>見川SSS</v>
      </c>
      <c r="C2" s="93"/>
      <c r="D2" s="94"/>
      <c r="E2" s="92" t="str">
        <f>A4</f>
        <v>城東SSS</v>
      </c>
      <c r="F2" s="93"/>
      <c r="G2" s="94"/>
      <c r="H2" s="92" t="str">
        <f>A5</f>
        <v>大宮SSS</v>
      </c>
      <c r="I2" s="93"/>
      <c r="J2" s="94"/>
      <c r="K2" s="92" t="str">
        <f>A6</f>
        <v>上中妻SSS</v>
      </c>
      <c r="L2" s="93"/>
      <c r="M2" s="94"/>
      <c r="N2" s="92" t="str">
        <f>A7</f>
        <v>桂SSS</v>
      </c>
      <c r="O2" s="93"/>
      <c r="P2" s="94"/>
      <c r="Q2" s="92" t="str">
        <f>A8</f>
        <v>湊第三SSS</v>
      </c>
      <c r="R2" s="93"/>
      <c r="S2" s="94"/>
      <c r="T2" s="92" t="str">
        <f>A9</f>
        <v>津田SSS</v>
      </c>
      <c r="U2" s="93"/>
      <c r="V2" s="94"/>
      <c r="W2" s="92" t="str">
        <f>A10</f>
        <v>瓜連SSS</v>
      </c>
      <c r="X2" s="93"/>
      <c r="Y2" s="94"/>
      <c r="Z2" s="92" t="str">
        <f>A11</f>
        <v>荒谷台SS</v>
      </c>
      <c r="AA2" s="93"/>
      <c r="AB2" s="93"/>
      <c r="AC2" s="28" t="s">
        <v>33</v>
      </c>
      <c r="AD2" s="29" t="s">
        <v>34</v>
      </c>
      <c r="AE2" s="30" t="s">
        <v>35</v>
      </c>
      <c r="AF2" s="31" t="s">
        <v>36</v>
      </c>
      <c r="AG2" s="32" t="s">
        <v>37</v>
      </c>
      <c r="AH2" s="33" t="s">
        <v>38</v>
      </c>
      <c r="AI2" s="31" t="s">
        <v>39</v>
      </c>
      <c r="AJ2" s="33" t="s">
        <v>40</v>
      </c>
      <c r="AK2" s="51"/>
      <c r="AL2" s="51"/>
      <c r="AM2" s="51"/>
      <c r="AN2" s="51"/>
      <c r="AP2" s="39" t="s">
        <v>42</v>
      </c>
      <c r="AQ2" s="39" t="s">
        <v>43</v>
      </c>
      <c r="AR2" s="40" t="s">
        <v>44</v>
      </c>
    </row>
    <row r="3" spans="1:44" ht="30" customHeight="1">
      <c r="A3" s="21" t="str">
        <f>'C結果(9)'!L3</f>
        <v>見川SSS</v>
      </c>
      <c r="B3" s="25"/>
      <c r="C3" s="37">
        <f>IF(B3="","",IF(B3&gt;D3,"○",IF(B3=D3,"△","●")))</f>
      </c>
      <c r="D3" s="23"/>
      <c r="E3" s="25">
        <f>'C結果(9)'!H4</f>
        <v>0</v>
      </c>
      <c r="F3" s="37" t="str">
        <f>IF(E3="","",IF(E3&gt;G3,"○",IF(E3=G3,"△","●")))</f>
        <v>△</v>
      </c>
      <c r="G3" s="23">
        <f>'C結果(9)'!J4</f>
        <v>0</v>
      </c>
      <c r="H3" s="25">
        <f>'C結果(9)'!H6</f>
        <v>0</v>
      </c>
      <c r="I3" s="37" t="str">
        <f>IF(H3="","",IF(H3&gt;J3,"○",IF(H3=J3,"△","●")))</f>
        <v>△</v>
      </c>
      <c r="J3" s="23">
        <f>'C結果(9)'!J6</f>
        <v>0</v>
      </c>
      <c r="K3" s="25">
        <f>'C結果(9)'!H31</f>
        <v>0</v>
      </c>
      <c r="L3" s="37" t="str">
        <f>IF(K3="","",IF(K3&gt;M3,"○",IF(K3=M3,"△","●")))</f>
        <v>△</v>
      </c>
      <c r="M3" s="23">
        <f>'C結果(9)'!J31</f>
        <v>0</v>
      </c>
      <c r="N3" s="25">
        <f>'C結果(9)'!H13</f>
        <v>0</v>
      </c>
      <c r="O3" s="37" t="str">
        <f>IF(N3="","",IF(N3&gt;P3,"○",IF(N3=P3,"△","●")))</f>
        <v>△</v>
      </c>
      <c r="P3" s="23">
        <f>'C結果(9)'!J13</f>
        <v>0</v>
      </c>
      <c r="Q3" s="25">
        <f>'C結果(9)'!H22</f>
        <v>0</v>
      </c>
      <c r="R3" s="37" t="str">
        <f>IF(Q3="","",IF(Q3&gt;S3,"○",IF(Q3=S3,"△","●")))</f>
        <v>△</v>
      </c>
      <c r="S3" s="23">
        <f>'C結果(9)'!J22</f>
        <v>0</v>
      </c>
      <c r="T3" s="25">
        <f>'C結果(9)'!H33</f>
        <v>0</v>
      </c>
      <c r="U3" s="37" t="str">
        <f>IF(T3="","",IF(T3&gt;V3,"○",IF(T3=V3,"△","●")))</f>
        <v>△</v>
      </c>
      <c r="V3" s="23">
        <f>'C結果(9)'!J33</f>
        <v>0</v>
      </c>
      <c r="W3" s="25">
        <f>'C結果(9)'!H23</f>
        <v>0</v>
      </c>
      <c r="X3" s="37" t="str">
        <f>IF(W3="","",IF(W3&gt;Y3,"○",IF(W3=Y3,"△","●")))</f>
        <v>△</v>
      </c>
      <c r="Y3" s="23">
        <f>'C結果(9)'!J23</f>
        <v>0</v>
      </c>
      <c r="Z3" s="25">
        <f>'C結果(9)'!H14</f>
        <v>0</v>
      </c>
      <c r="AA3" s="37" t="str">
        <f>IF(Z3="","",IF(Z3&gt;AB3,"○",IF(Z3=AB3,"△","●")))</f>
        <v>△</v>
      </c>
      <c r="AB3" s="26">
        <f>'C結果(9)'!J14</f>
        <v>0</v>
      </c>
      <c r="AC3" s="43">
        <f aca="true" t="shared" si="0" ref="AC3:AC11">COUNTIF(B3:AB3,"○")</f>
        <v>0</v>
      </c>
      <c r="AD3" s="44">
        <f>COUNTIF(C3:AC3,"●")</f>
        <v>0</v>
      </c>
      <c r="AE3" s="45">
        <f>COUNTIF(D3:AD3,"△")</f>
        <v>8</v>
      </c>
      <c r="AF3" s="43">
        <f>B3+E3+H3+K3+N3+Q3+T3+W3+Z3</f>
        <v>0</v>
      </c>
      <c r="AG3" s="44">
        <f>D3+G3+J3+M3+P3+S3+V3+Y3+AB3</f>
        <v>0</v>
      </c>
      <c r="AH3" s="45">
        <f>AF3-AG3</f>
        <v>0</v>
      </c>
      <c r="AI3" s="43">
        <f>AC3*3+AE3*1</f>
        <v>8</v>
      </c>
      <c r="AJ3" s="46">
        <f>RANK(AR3,$AR$3:$AR$11)</f>
        <v>1</v>
      </c>
      <c r="AK3" s="52"/>
      <c r="AL3" s="52"/>
      <c r="AM3" s="52"/>
      <c r="AN3" s="52"/>
      <c r="AP3" s="41">
        <f>COUNTIF(B3:AB3,"□")</f>
        <v>0</v>
      </c>
      <c r="AQ3" s="41">
        <f>COUNTIF(B3:AB3,"■")</f>
        <v>0</v>
      </c>
      <c r="AR3" s="42">
        <f>AI3*1000000+AH3*1000+AF3+10</f>
        <v>8000010</v>
      </c>
    </row>
    <row r="4" spans="1:44" ht="30" customHeight="1">
      <c r="A4" s="21" t="str">
        <f>'C結果(9)'!L4</f>
        <v>城東SSS</v>
      </c>
      <c r="B4" s="25">
        <f>G3</f>
        <v>0</v>
      </c>
      <c r="C4" s="37" t="str">
        <f aca="true" t="shared" si="1" ref="C4:C11">IF(B4="","",IF(B4&gt;D4,"○",IF(B4=D4,"△","●")))</f>
        <v>△</v>
      </c>
      <c r="D4" s="23">
        <f>E3</f>
        <v>0</v>
      </c>
      <c r="E4" s="25"/>
      <c r="F4" s="37">
        <f aca="true" t="shared" si="2" ref="F4:F11">IF(E4="","",IF(E4&gt;G4,"○",IF(E4=G4,"△","●")))</f>
      </c>
      <c r="G4" s="23"/>
      <c r="H4" s="25">
        <f>'C結果(9)'!H5</f>
        <v>0</v>
      </c>
      <c r="I4" s="37" t="str">
        <f aca="true" t="shared" si="3" ref="I4:I11">IF(H4="","",IF(H4&gt;J4,"○",IF(H4=J4,"△","●")))</f>
        <v>△</v>
      </c>
      <c r="J4" s="23">
        <f>'C結果(9)'!J5</f>
        <v>0</v>
      </c>
      <c r="K4" s="25">
        <f>'C結果(9)'!H26</f>
        <v>0</v>
      </c>
      <c r="L4" s="37" t="str">
        <f aca="true" t="shared" si="4" ref="L4:L11">IF(K4="","",IF(K4&gt;M4,"○",IF(K4=M4,"△","●")))</f>
        <v>△</v>
      </c>
      <c r="M4" s="23">
        <f>'C結果(9)'!J26</f>
        <v>0</v>
      </c>
      <c r="N4" s="25">
        <f>'C結果(9)'!H34</f>
        <v>0</v>
      </c>
      <c r="O4" s="37" t="str">
        <f aca="true" t="shared" si="5" ref="O4:O11">IF(N4="","",IF(N4&gt;P4,"○",IF(N4=P4,"△","●")))</f>
        <v>△</v>
      </c>
      <c r="P4" s="23">
        <f>'C結果(9)'!J34</f>
        <v>0</v>
      </c>
      <c r="Q4" s="25">
        <f>'C結果(9)'!H16</f>
        <v>0</v>
      </c>
      <c r="R4" s="37" t="str">
        <f aca="true" t="shared" si="6" ref="R4:R11">IF(Q4="","",IF(Q4&gt;S4,"○",IF(Q4=S4,"△","●")))</f>
        <v>△</v>
      </c>
      <c r="S4" s="23">
        <f>'C結果(9)'!J16</f>
        <v>0</v>
      </c>
      <c r="T4" s="25">
        <f>'C結果(9)'!H18</f>
        <v>0</v>
      </c>
      <c r="U4" s="37" t="str">
        <f aca="true" t="shared" si="7" ref="U4:U11">IF(T4="","",IF(T4&gt;V4,"○",IF(T4=V4,"△","●")))</f>
        <v>△</v>
      </c>
      <c r="V4" s="23">
        <f>'C結果(9)'!J18</f>
        <v>0</v>
      </c>
      <c r="W4" s="25">
        <f>'C結果(9)'!H36</f>
        <v>0</v>
      </c>
      <c r="X4" s="37" t="str">
        <f aca="true" t="shared" si="8" ref="X4:X11">IF(W4="","",IF(W4&gt;Y4,"○",IF(W4=Y4,"△","●")))</f>
        <v>△</v>
      </c>
      <c r="Y4" s="23">
        <f>'C結果(9)'!J36</f>
        <v>0</v>
      </c>
      <c r="Z4" s="25">
        <f>'C結果(9)'!H25</f>
        <v>0</v>
      </c>
      <c r="AA4" s="37" t="str">
        <f aca="true" t="shared" si="9" ref="AA4:AA11">IF(Z4="","",IF(Z4&gt;AB4,"○",IF(Z4=AB4,"△","●")))</f>
        <v>△</v>
      </c>
      <c r="AB4" s="26">
        <f>'C結果(9)'!J25</f>
        <v>0</v>
      </c>
      <c r="AC4" s="43">
        <f>COUNTIF(B4:AB4,"○")</f>
        <v>0</v>
      </c>
      <c r="AD4" s="44">
        <f aca="true" t="shared" si="10" ref="AD4:AD11">COUNTIF(C4:AC4,"●")</f>
        <v>0</v>
      </c>
      <c r="AE4" s="45">
        <f>COUNTIF(C4:AD4,"△")</f>
        <v>8</v>
      </c>
      <c r="AF4" s="43">
        <f aca="true" t="shared" si="11" ref="AF4:AF11">B4+E4+H4+K4+N4+Q4+T4+W4+Z4</f>
        <v>0</v>
      </c>
      <c r="AG4" s="44">
        <f aca="true" t="shared" si="12" ref="AG4:AG11">D4+G4+J4+M4+P4+S4+V4+Y4+AB4</f>
        <v>0</v>
      </c>
      <c r="AH4" s="45">
        <f aca="true" t="shared" si="13" ref="AH4:AH11">AF4-AG4</f>
        <v>0</v>
      </c>
      <c r="AI4" s="43">
        <f aca="true" t="shared" si="14" ref="AI4:AI10">AC4*3+AE4*1</f>
        <v>8</v>
      </c>
      <c r="AJ4" s="46">
        <f aca="true" t="shared" si="15" ref="AJ4:AJ11">RANK(AR4,$AR$3:$AR$11)</f>
        <v>1</v>
      </c>
      <c r="AK4" s="52"/>
      <c r="AL4" s="52"/>
      <c r="AM4" s="52"/>
      <c r="AN4" s="52"/>
      <c r="AP4" s="41">
        <f aca="true" t="shared" si="16" ref="AP4:AP11">COUNTIF(B4:AB4,"□")</f>
        <v>0</v>
      </c>
      <c r="AQ4" s="41">
        <f aca="true" t="shared" si="17" ref="AQ4:AQ11">COUNTIF(B4:AB4,"■")</f>
        <v>0</v>
      </c>
      <c r="AR4" s="42">
        <f aca="true" t="shared" si="18" ref="AR4:AR11">AI4*1000000+AH4*1000+AF4+10</f>
        <v>8000010</v>
      </c>
    </row>
    <row r="5" spans="1:44" ht="30" customHeight="1">
      <c r="A5" s="21" t="str">
        <f>'C結果(9)'!L5</f>
        <v>大宮SSS</v>
      </c>
      <c r="B5" s="25">
        <f>J3</f>
        <v>0</v>
      </c>
      <c r="C5" s="37" t="str">
        <f t="shared" si="1"/>
        <v>△</v>
      </c>
      <c r="D5" s="23">
        <f>H3</f>
        <v>0</v>
      </c>
      <c r="E5" s="25">
        <f>J4</f>
        <v>0</v>
      </c>
      <c r="F5" s="37" t="str">
        <f t="shared" si="2"/>
        <v>△</v>
      </c>
      <c r="G5" s="23">
        <f>H4</f>
        <v>0</v>
      </c>
      <c r="H5" s="25"/>
      <c r="I5" s="37">
        <f t="shared" si="3"/>
      </c>
      <c r="J5" s="23"/>
      <c r="K5" s="25">
        <f>'C結果(9)'!H20</f>
        <v>0</v>
      </c>
      <c r="L5" s="37" t="str">
        <f t="shared" si="4"/>
        <v>△</v>
      </c>
      <c r="M5" s="23">
        <f>'C結果(9)'!J20</f>
        <v>0</v>
      </c>
      <c r="N5" s="25">
        <f>'C結果(9)'!H28</f>
        <v>0</v>
      </c>
      <c r="O5" s="37" t="str">
        <f t="shared" si="5"/>
        <v>△</v>
      </c>
      <c r="P5" s="23">
        <f>'C結果(9)'!J28</f>
        <v>0</v>
      </c>
      <c r="Q5" s="25">
        <f>'C結果(9)'!H37</f>
        <v>0</v>
      </c>
      <c r="R5" s="37" t="str">
        <f t="shared" si="6"/>
        <v>△</v>
      </c>
      <c r="S5" s="23">
        <f>'C結果(9)'!J37</f>
        <v>0</v>
      </c>
      <c r="T5" s="25">
        <f>'C結果(9)'!H30</f>
        <v>0</v>
      </c>
      <c r="U5" s="37" t="str">
        <f t="shared" si="7"/>
        <v>△</v>
      </c>
      <c r="V5" s="23">
        <f>'C結果(9)'!J30</f>
        <v>0</v>
      </c>
      <c r="W5" s="25">
        <f>'C結果(9)'!H19</f>
        <v>0</v>
      </c>
      <c r="X5" s="37" t="str">
        <f t="shared" si="8"/>
        <v>△</v>
      </c>
      <c r="Y5" s="23">
        <f>'C結果(9)'!J19</f>
        <v>0</v>
      </c>
      <c r="Z5" s="25">
        <f>'C結果(9)'!H39</f>
        <v>0</v>
      </c>
      <c r="AA5" s="37" t="str">
        <f t="shared" si="9"/>
        <v>△</v>
      </c>
      <c r="AB5" s="26">
        <f>'C結果(9)'!J39</f>
        <v>0</v>
      </c>
      <c r="AC5" s="43">
        <f>COUNTIF(B5:AB5,"○")</f>
        <v>0</v>
      </c>
      <c r="AD5" s="44">
        <f>COUNTIF(C5:AC5,"●")</f>
        <v>0</v>
      </c>
      <c r="AE5" s="45">
        <f aca="true" t="shared" si="19" ref="AE5:AE11">COUNTIF(C5:AD5,"△")</f>
        <v>8</v>
      </c>
      <c r="AF5" s="43">
        <f t="shared" si="11"/>
        <v>0</v>
      </c>
      <c r="AG5" s="44">
        <f t="shared" si="12"/>
        <v>0</v>
      </c>
      <c r="AH5" s="45">
        <f t="shared" si="13"/>
        <v>0</v>
      </c>
      <c r="AI5" s="43">
        <f t="shared" si="14"/>
        <v>8</v>
      </c>
      <c r="AJ5" s="46">
        <f t="shared" si="15"/>
        <v>1</v>
      </c>
      <c r="AK5" s="52"/>
      <c r="AL5" s="52"/>
      <c r="AM5" s="52"/>
      <c r="AN5" s="52"/>
      <c r="AP5" s="41">
        <f t="shared" si="16"/>
        <v>0</v>
      </c>
      <c r="AQ5" s="41">
        <f t="shared" si="17"/>
        <v>0</v>
      </c>
      <c r="AR5" s="42">
        <f t="shared" si="18"/>
        <v>8000010</v>
      </c>
    </row>
    <row r="6" spans="1:44" ht="30" customHeight="1">
      <c r="A6" s="21" t="str">
        <f>'C結果(9)'!L6</f>
        <v>上中妻SSS</v>
      </c>
      <c r="B6" s="25">
        <f>M3</f>
        <v>0</v>
      </c>
      <c r="C6" s="37" t="str">
        <f t="shared" si="1"/>
        <v>△</v>
      </c>
      <c r="D6" s="23">
        <f>K3</f>
        <v>0</v>
      </c>
      <c r="E6" s="25">
        <f>M4</f>
        <v>0</v>
      </c>
      <c r="F6" s="37" t="str">
        <f t="shared" si="2"/>
        <v>△</v>
      </c>
      <c r="G6" s="23">
        <f>K4</f>
        <v>0</v>
      </c>
      <c r="H6" s="25">
        <f>M5</f>
        <v>0</v>
      </c>
      <c r="I6" s="37" t="str">
        <f t="shared" si="3"/>
        <v>△</v>
      </c>
      <c r="J6" s="23">
        <f>K5</f>
        <v>0</v>
      </c>
      <c r="K6" s="25"/>
      <c r="L6" s="37">
        <f t="shared" si="4"/>
      </c>
      <c r="M6" s="23"/>
      <c r="N6" s="25">
        <f>'C結果(9)'!H7</f>
        <v>0</v>
      </c>
      <c r="O6" s="37" t="str">
        <f t="shared" si="5"/>
        <v>△</v>
      </c>
      <c r="P6" s="23">
        <f>'C結果(9)'!J7</f>
        <v>0</v>
      </c>
      <c r="Q6" s="25">
        <f>'C結果(9)'!H9</f>
        <v>0</v>
      </c>
      <c r="R6" s="37" t="str">
        <f t="shared" si="6"/>
        <v>△</v>
      </c>
      <c r="S6" s="23">
        <f>'C結果(9)'!J9</f>
        <v>0</v>
      </c>
      <c r="T6" s="25">
        <f>'C結果(9)'!H32</f>
        <v>0</v>
      </c>
      <c r="U6" s="37" t="str">
        <f t="shared" si="7"/>
        <v>△</v>
      </c>
      <c r="V6" s="23">
        <f>'C結果(9)'!J32</f>
        <v>0</v>
      </c>
      <c r="W6" s="25">
        <f>'C結果(9)'!H21</f>
        <v>0</v>
      </c>
      <c r="X6" s="37" t="str">
        <f t="shared" si="8"/>
        <v>△</v>
      </c>
      <c r="Y6" s="23">
        <f>'C結果(9)'!J21</f>
        <v>0</v>
      </c>
      <c r="Z6" s="25">
        <f>'C結果(9)'!H27</f>
        <v>0</v>
      </c>
      <c r="AA6" s="37" t="str">
        <f t="shared" si="9"/>
        <v>△</v>
      </c>
      <c r="AB6" s="26">
        <f>'C結果(9)'!J27</f>
        <v>0</v>
      </c>
      <c r="AC6" s="43">
        <f t="shared" si="0"/>
        <v>0</v>
      </c>
      <c r="AD6" s="44">
        <f t="shared" si="10"/>
        <v>0</v>
      </c>
      <c r="AE6" s="45">
        <f t="shared" si="19"/>
        <v>8</v>
      </c>
      <c r="AF6" s="43">
        <f t="shared" si="11"/>
        <v>0</v>
      </c>
      <c r="AG6" s="44">
        <f t="shared" si="12"/>
        <v>0</v>
      </c>
      <c r="AH6" s="45">
        <f t="shared" si="13"/>
        <v>0</v>
      </c>
      <c r="AI6" s="43">
        <f t="shared" si="14"/>
        <v>8</v>
      </c>
      <c r="AJ6" s="46">
        <f t="shared" si="15"/>
        <v>1</v>
      </c>
      <c r="AK6" s="52"/>
      <c r="AL6" s="52"/>
      <c r="AM6" s="52"/>
      <c r="AN6" s="52"/>
      <c r="AP6" s="41">
        <f t="shared" si="16"/>
        <v>0</v>
      </c>
      <c r="AQ6" s="41">
        <f t="shared" si="17"/>
        <v>0</v>
      </c>
      <c r="AR6" s="42">
        <f t="shared" si="18"/>
        <v>8000010</v>
      </c>
    </row>
    <row r="7" spans="1:44" ht="30" customHeight="1">
      <c r="A7" s="21" t="str">
        <f>'C結果(9)'!L7</f>
        <v>桂SSS</v>
      </c>
      <c r="B7" s="25">
        <f>P3</f>
        <v>0</v>
      </c>
      <c r="C7" s="37" t="str">
        <f t="shared" si="1"/>
        <v>△</v>
      </c>
      <c r="D7" s="23">
        <f>N3</f>
        <v>0</v>
      </c>
      <c r="E7" s="25">
        <f>P4</f>
        <v>0</v>
      </c>
      <c r="F7" s="37" t="str">
        <f t="shared" si="2"/>
        <v>△</v>
      </c>
      <c r="G7" s="23">
        <f>N4</f>
        <v>0</v>
      </c>
      <c r="H7" s="25">
        <f>P5</f>
        <v>0</v>
      </c>
      <c r="I7" s="37" t="str">
        <f t="shared" si="3"/>
        <v>△</v>
      </c>
      <c r="J7" s="23">
        <f>N5</f>
        <v>0</v>
      </c>
      <c r="K7" s="25">
        <f>P6</f>
        <v>0</v>
      </c>
      <c r="L7" s="37" t="str">
        <f t="shared" si="4"/>
        <v>△</v>
      </c>
      <c r="M7" s="23">
        <f>N6</f>
        <v>0</v>
      </c>
      <c r="N7" s="25"/>
      <c r="O7" s="37">
        <f t="shared" si="5"/>
      </c>
      <c r="P7" s="23"/>
      <c r="Q7" s="25">
        <f>'C結果(9)'!H8</f>
        <v>0</v>
      </c>
      <c r="R7" s="37" t="str">
        <f t="shared" si="6"/>
        <v>△</v>
      </c>
      <c r="S7" s="23">
        <f>'C結果(9)'!J8</f>
        <v>0</v>
      </c>
      <c r="T7" s="25">
        <f>'C結果(9)'!H29</f>
        <v>0</v>
      </c>
      <c r="U7" s="37" t="str">
        <f t="shared" si="7"/>
        <v>△</v>
      </c>
      <c r="V7" s="23">
        <f>'C結果(9)'!J29</f>
        <v>0</v>
      </c>
      <c r="W7" s="25">
        <f>'C結果(9)'!H35</f>
        <v>0</v>
      </c>
      <c r="X7" s="37" t="str">
        <f t="shared" si="8"/>
        <v>△</v>
      </c>
      <c r="Y7" s="23">
        <f>'C結果(9)'!J35</f>
        <v>0</v>
      </c>
      <c r="Z7" s="25">
        <f>'C結果(9)'!H15</f>
        <v>0</v>
      </c>
      <c r="AA7" s="37" t="str">
        <f t="shared" si="9"/>
        <v>△</v>
      </c>
      <c r="AB7" s="26">
        <f>'C結果(9)'!J15</f>
        <v>0</v>
      </c>
      <c r="AC7" s="43">
        <f t="shared" si="0"/>
        <v>0</v>
      </c>
      <c r="AD7" s="44">
        <f t="shared" si="10"/>
        <v>0</v>
      </c>
      <c r="AE7" s="45">
        <f t="shared" si="19"/>
        <v>8</v>
      </c>
      <c r="AF7" s="43">
        <f t="shared" si="11"/>
        <v>0</v>
      </c>
      <c r="AG7" s="44">
        <f t="shared" si="12"/>
        <v>0</v>
      </c>
      <c r="AH7" s="45">
        <f t="shared" si="13"/>
        <v>0</v>
      </c>
      <c r="AI7" s="43">
        <f t="shared" si="14"/>
        <v>8</v>
      </c>
      <c r="AJ7" s="46">
        <f t="shared" si="15"/>
        <v>1</v>
      </c>
      <c r="AK7" s="52"/>
      <c r="AL7" s="52"/>
      <c r="AM7" s="52"/>
      <c r="AN7" s="52"/>
      <c r="AP7" s="41">
        <f t="shared" si="16"/>
        <v>0</v>
      </c>
      <c r="AQ7" s="41">
        <f t="shared" si="17"/>
        <v>0</v>
      </c>
      <c r="AR7" s="42">
        <f t="shared" si="18"/>
        <v>8000010</v>
      </c>
    </row>
    <row r="8" spans="1:44" ht="30" customHeight="1">
      <c r="A8" s="21" t="str">
        <f>'C結果(9)'!L8</f>
        <v>湊第三SSS</v>
      </c>
      <c r="B8" s="25">
        <f>S3</f>
        <v>0</v>
      </c>
      <c r="C8" s="37" t="str">
        <f t="shared" si="1"/>
        <v>△</v>
      </c>
      <c r="D8" s="23">
        <f>Q3</f>
        <v>0</v>
      </c>
      <c r="E8" s="25">
        <f>S4</f>
        <v>0</v>
      </c>
      <c r="F8" s="37" t="str">
        <f t="shared" si="2"/>
        <v>△</v>
      </c>
      <c r="G8" s="23">
        <f>Q4</f>
        <v>0</v>
      </c>
      <c r="H8" s="25">
        <f>S5</f>
        <v>0</v>
      </c>
      <c r="I8" s="37" t="str">
        <f t="shared" si="3"/>
        <v>△</v>
      </c>
      <c r="J8" s="23">
        <f>Q5</f>
        <v>0</v>
      </c>
      <c r="K8" s="25">
        <f>S6</f>
        <v>0</v>
      </c>
      <c r="L8" s="37" t="str">
        <f t="shared" si="4"/>
        <v>△</v>
      </c>
      <c r="M8" s="23">
        <f>Q6</f>
        <v>0</v>
      </c>
      <c r="N8" s="25">
        <f>S7</f>
        <v>0</v>
      </c>
      <c r="O8" s="37" t="str">
        <f t="shared" si="5"/>
        <v>△</v>
      </c>
      <c r="P8" s="23">
        <f>Q7</f>
        <v>0</v>
      </c>
      <c r="Q8" s="25"/>
      <c r="R8" s="37">
        <f t="shared" si="6"/>
      </c>
      <c r="S8" s="23"/>
      <c r="T8" s="25">
        <f>'C結果(9)'!H17</f>
        <v>0</v>
      </c>
      <c r="U8" s="37" t="str">
        <f t="shared" si="7"/>
        <v>△</v>
      </c>
      <c r="V8" s="23">
        <f>'C結果(9)'!J17</f>
        <v>0</v>
      </c>
      <c r="W8" s="25">
        <f>'C結果(9)'!H24</f>
        <v>0</v>
      </c>
      <c r="X8" s="37" t="str">
        <f t="shared" si="8"/>
        <v>△</v>
      </c>
      <c r="Y8" s="23">
        <f>'C結果(9)'!J24</f>
        <v>0</v>
      </c>
      <c r="Z8" s="25">
        <f>'C結果(9)'!H38</f>
        <v>0</v>
      </c>
      <c r="AA8" s="37" t="str">
        <f t="shared" si="9"/>
        <v>△</v>
      </c>
      <c r="AB8" s="26">
        <f>'C結果(9)'!J38</f>
        <v>0</v>
      </c>
      <c r="AC8" s="43">
        <f t="shared" si="0"/>
        <v>0</v>
      </c>
      <c r="AD8" s="44">
        <f t="shared" si="10"/>
        <v>0</v>
      </c>
      <c r="AE8" s="45">
        <f t="shared" si="19"/>
        <v>8</v>
      </c>
      <c r="AF8" s="43">
        <f t="shared" si="11"/>
        <v>0</v>
      </c>
      <c r="AG8" s="44">
        <f t="shared" si="12"/>
        <v>0</v>
      </c>
      <c r="AH8" s="45">
        <f t="shared" si="13"/>
        <v>0</v>
      </c>
      <c r="AI8" s="43">
        <f t="shared" si="14"/>
        <v>8</v>
      </c>
      <c r="AJ8" s="46">
        <f t="shared" si="15"/>
        <v>1</v>
      </c>
      <c r="AK8" s="52"/>
      <c r="AL8" s="52"/>
      <c r="AM8" s="52"/>
      <c r="AN8" s="52"/>
      <c r="AP8" s="41">
        <f t="shared" si="16"/>
        <v>0</v>
      </c>
      <c r="AQ8" s="41">
        <f t="shared" si="17"/>
        <v>0</v>
      </c>
      <c r="AR8" s="42">
        <f t="shared" si="18"/>
        <v>8000010</v>
      </c>
    </row>
    <row r="9" spans="1:44" ht="30" customHeight="1">
      <c r="A9" s="21" t="str">
        <f>'C結果(9)'!L9</f>
        <v>津田SSS</v>
      </c>
      <c r="B9" s="25">
        <f>V3</f>
        <v>0</v>
      </c>
      <c r="C9" s="37" t="str">
        <f t="shared" si="1"/>
        <v>△</v>
      </c>
      <c r="D9" s="23">
        <f>T3</f>
        <v>0</v>
      </c>
      <c r="E9" s="25">
        <f>V4</f>
        <v>0</v>
      </c>
      <c r="F9" s="37" t="str">
        <f t="shared" si="2"/>
        <v>△</v>
      </c>
      <c r="G9" s="23">
        <f>T4</f>
        <v>0</v>
      </c>
      <c r="H9" s="25">
        <f>V5</f>
        <v>0</v>
      </c>
      <c r="I9" s="37" t="str">
        <f t="shared" si="3"/>
        <v>△</v>
      </c>
      <c r="J9" s="23">
        <f>T5</f>
        <v>0</v>
      </c>
      <c r="K9" s="25">
        <f>V6</f>
        <v>0</v>
      </c>
      <c r="L9" s="37" t="str">
        <f t="shared" si="4"/>
        <v>△</v>
      </c>
      <c r="M9" s="23">
        <f>T6</f>
        <v>0</v>
      </c>
      <c r="N9" s="25">
        <f>V7</f>
        <v>0</v>
      </c>
      <c r="O9" s="37" t="str">
        <f t="shared" si="5"/>
        <v>△</v>
      </c>
      <c r="P9" s="23">
        <f>T7</f>
        <v>0</v>
      </c>
      <c r="Q9" s="25">
        <f>V8</f>
        <v>0</v>
      </c>
      <c r="R9" s="37" t="str">
        <f t="shared" si="6"/>
        <v>△</v>
      </c>
      <c r="S9" s="23">
        <f>T8</f>
        <v>0</v>
      </c>
      <c r="T9" s="25"/>
      <c r="U9" s="37">
        <f t="shared" si="7"/>
      </c>
      <c r="V9" s="23"/>
      <c r="W9" s="25">
        <f>'C結果(9)'!H10</f>
        <v>0</v>
      </c>
      <c r="X9" s="37" t="str">
        <f t="shared" si="8"/>
        <v>△</v>
      </c>
      <c r="Y9" s="23">
        <f>'C結果(9)'!J10</f>
        <v>0</v>
      </c>
      <c r="Z9" s="25">
        <f>'C結果(9)'!H12</f>
        <v>0</v>
      </c>
      <c r="AA9" s="37" t="str">
        <f t="shared" si="9"/>
        <v>△</v>
      </c>
      <c r="AB9" s="26">
        <f>'C結果(9)'!J12</f>
        <v>0</v>
      </c>
      <c r="AC9" s="43">
        <f t="shared" si="0"/>
        <v>0</v>
      </c>
      <c r="AD9" s="44">
        <f t="shared" si="10"/>
        <v>0</v>
      </c>
      <c r="AE9" s="45">
        <f t="shared" si="19"/>
        <v>8</v>
      </c>
      <c r="AF9" s="43">
        <f t="shared" si="11"/>
        <v>0</v>
      </c>
      <c r="AG9" s="44">
        <f t="shared" si="12"/>
        <v>0</v>
      </c>
      <c r="AH9" s="45">
        <f t="shared" si="13"/>
        <v>0</v>
      </c>
      <c r="AI9" s="43">
        <f t="shared" si="14"/>
        <v>8</v>
      </c>
      <c r="AJ9" s="46">
        <f t="shared" si="15"/>
        <v>1</v>
      </c>
      <c r="AK9" s="52"/>
      <c r="AL9" s="52"/>
      <c r="AM9" s="52"/>
      <c r="AN9" s="52"/>
      <c r="AP9" s="41">
        <f t="shared" si="16"/>
        <v>0</v>
      </c>
      <c r="AQ9" s="41">
        <f t="shared" si="17"/>
        <v>0</v>
      </c>
      <c r="AR9" s="42">
        <f t="shared" si="18"/>
        <v>8000010</v>
      </c>
    </row>
    <row r="10" spans="1:44" ht="30" customHeight="1">
      <c r="A10" s="21" t="str">
        <f>'C結果(9)'!L10</f>
        <v>瓜連SSS</v>
      </c>
      <c r="B10" s="25">
        <f>Y3</f>
        <v>0</v>
      </c>
      <c r="C10" s="37" t="str">
        <f t="shared" si="1"/>
        <v>△</v>
      </c>
      <c r="D10" s="23">
        <f>W3</f>
        <v>0</v>
      </c>
      <c r="E10" s="25">
        <f>Y4</f>
        <v>0</v>
      </c>
      <c r="F10" s="37" t="str">
        <f t="shared" si="2"/>
        <v>△</v>
      </c>
      <c r="G10" s="23">
        <f>W4</f>
        <v>0</v>
      </c>
      <c r="H10" s="25">
        <f>Y5</f>
        <v>0</v>
      </c>
      <c r="I10" s="37" t="str">
        <f t="shared" si="3"/>
        <v>△</v>
      </c>
      <c r="J10" s="23">
        <f>W5</f>
        <v>0</v>
      </c>
      <c r="K10" s="25">
        <f>Y6</f>
        <v>0</v>
      </c>
      <c r="L10" s="37" t="str">
        <f t="shared" si="4"/>
        <v>△</v>
      </c>
      <c r="M10" s="23">
        <f>W6</f>
        <v>0</v>
      </c>
      <c r="N10" s="25">
        <f>Y7</f>
        <v>0</v>
      </c>
      <c r="O10" s="37" t="str">
        <f t="shared" si="5"/>
        <v>△</v>
      </c>
      <c r="P10" s="23">
        <f>W7</f>
        <v>0</v>
      </c>
      <c r="Q10" s="25">
        <f>Y8</f>
        <v>0</v>
      </c>
      <c r="R10" s="37" t="str">
        <f t="shared" si="6"/>
        <v>△</v>
      </c>
      <c r="S10" s="23">
        <f>W8</f>
        <v>0</v>
      </c>
      <c r="T10" s="25">
        <f>Y9</f>
        <v>0</v>
      </c>
      <c r="U10" s="37" t="str">
        <f t="shared" si="7"/>
        <v>△</v>
      </c>
      <c r="V10" s="23">
        <f>W9</f>
        <v>0</v>
      </c>
      <c r="W10" s="25"/>
      <c r="X10" s="37">
        <f t="shared" si="8"/>
      </c>
      <c r="Y10" s="23"/>
      <c r="Z10" s="25">
        <f>'C結果(9)'!H11</f>
        <v>0</v>
      </c>
      <c r="AA10" s="37" t="str">
        <f t="shared" si="9"/>
        <v>△</v>
      </c>
      <c r="AB10" s="26">
        <f>'C結果(9)'!J11</f>
        <v>0</v>
      </c>
      <c r="AC10" s="43">
        <f t="shared" si="0"/>
        <v>0</v>
      </c>
      <c r="AD10" s="44">
        <f t="shared" si="10"/>
        <v>0</v>
      </c>
      <c r="AE10" s="45">
        <f t="shared" si="19"/>
        <v>8</v>
      </c>
      <c r="AF10" s="43">
        <f t="shared" si="11"/>
        <v>0</v>
      </c>
      <c r="AG10" s="44">
        <f t="shared" si="12"/>
        <v>0</v>
      </c>
      <c r="AH10" s="45">
        <f t="shared" si="13"/>
        <v>0</v>
      </c>
      <c r="AI10" s="43">
        <f t="shared" si="14"/>
        <v>8</v>
      </c>
      <c r="AJ10" s="46">
        <f t="shared" si="15"/>
        <v>1</v>
      </c>
      <c r="AK10" s="52"/>
      <c r="AL10" s="52"/>
      <c r="AM10" s="52"/>
      <c r="AN10" s="52"/>
      <c r="AP10" s="41">
        <f t="shared" si="16"/>
        <v>0</v>
      </c>
      <c r="AQ10" s="41">
        <f t="shared" si="17"/>
        <v>0</v>
      </c>
      <c r="AR10" s="42">
        <f t="shared" si="18"/>
        <v>8000010</v>
      </c>
    </row>
    <row r="11" spans="1:44" ht="30" customHeight="1" thickBot="1">
      <c r="A11" s="22" t="str">
        <f>'C結果(9)'!L11</f>
        <v>荒谷台SS</v>
      </c>
      <c r="B11" s="27">
        <f>AB3</f>
        <v>0</v>
      </c>
      <c r="C11" s="38" t="str">
        <f t="shared" si="1"/>
        <v>△</v>
      </c>
      <c r="D11" s="24">
        <f>Z3</f>
        <v>0</v>
      </c>
      <c r="E11" s="27">
        <f>AB4</f>
        <v>0</v>
      </c>
      <c r="F11" s="38" t="str">
        <f t="shared" si="2"/>
        <v>△</v>
      </c>
      <c r="G11" s="24">
        <f>Z4</f>
        <v>0</v>
      </c>
      <c r="H11" s="27">
        <f>AB5</f>
        <v>0</v>
      </c>
      <c r="I11" s="38" t="str">
        <f t="shared" si="3"/>
        <v>△</v>
      </c>
      <c r="J11" s="24">
        <f>Z5</f>
        <v>0</v>
      </c>
      <c r="K11" s="27">
        <f>AB6</f>
        <v>0</v>
      </c>
      <c r="L11" s="38" t="str">
        <f t="shared" si="4"/>
        <v>△</v>
      </c>
      <c r="M11" s="24">
        <f>Z6</f>
        <v>0</v>
      </c>
      <c r="N11" s="27">
        <f>AB7</f>
        <v>0</v>
      </c>
      <c r="O11" s="38" t="str">
        <f t="shared" si="5"/>
        <v>△</v>
      </c>
      <c r="P11" s="24">
        <f>Z7</f>
        <v>0</v>
      </c>
      <c r="Q11" s="27">
        <f>AB8</f>
        <v>0</v>
      </c>
      <c r="R11" s="38" t="str">
        <f t="shared" si="6"/>
        <v>△</v>
      </c>
      <c r="S11" s="24">
        <f>Z8</f>
        <v>0</v>
      </c>
      <c r="T11" s="27">
        <f>AB9</f>
        <v>0</v>
      </c>
      <c r="U11" s="38" t="str">
        <f t="shared" si="7"/>
        <v>△</v>
      </c>
      <c r="V11" s="24">
        <f>Z9</f>
        <v>0</v>
      </c>
      <c r="W11" s="27">
        <f>AB10</f>
        <v>0</v>
      </c>
      <c r="X11" s="38" t="str">
        <f t="shared" si="8"/>
        <v>△</v>
      </c>
      <c r="Y11" s="24">
        <f>Z10</f>
        <v>0</v>
      </c>
      <c r="Z11" s="27"/>
      <c r="AA11" s="38">
        <f t="shared" si="9"/>
      </c>
      <c r="AB11" s="35"/>
      <c r="AC11" s="47">
        <f t="shared" si="0"/>
        <v>0</v>
      </c>
      <c r="AD11" s="48">
        <f t="shared" si="10"/>
        <v>0</v>
      </c>
      <c r="AE11" s="49">
        <f t="shared" si="19"/>
        <v>8</v>
      </c>
      <c r="AF11" s="47">
        <f t="shared" si="11"/>
        <v>0</v>
      </c>
      <c r="AG11" s="48">
        <f t="shared" si="12"/>
        <v>0</v>
      </c>
      <c r="AH11" s="49">
        <f t="shared" si="13"/>
        <v>0</v>
      </c>
      <c r="AI11" s="47">
        <f>AC11*3+AE11*1</f>
        <v>8</v>
      </c>
      <c r="AJ11" s="50">
        <f t="shared" si="15"/>
        <v>1</v>
      </c>
      <c r="AK11" s="52"/>
      <c r="AL11" s="52"/>
      <c r="AM11" s="52"/>
      <c r="AN11" s="52"/>
      <c r="AP11" s="41">
        <f t="shared" si="16"/>
        <v>0</v>
      </c>
      <c r="AQ11" s="41">
        <f t="shared" si="17"/>
        <v>0</v>
      </c>
      <c r="AR11" s="42">
        <f t="shared" si="18"/>
        <v>8000010</v>
      </c>
    </row>
    <row r="18" ht="30" customHeight="1">
      <c r="AC18" s="34">
        <f>COUNTIF(T18:AB18,"○")</f>
        <v>0</v>
      </c>
    </row>
  </sheetData>
  <sheetProtection/>
  <mergeCells count="9">
    <mergeCell ref="Z2:AB2"/>
    <mergeCell ref="N2:P2"/>
    <mergeCell ref="Q2:S2"/>
    <mergeCell ref="T2:V2"/>
    <mergeCell ref="W2:Y2"/>
    <mergeCell ref="B2:D2"/>
    <mergeCell ref="E2:G2"/>
    <mergeCell ref="H2:J2"/>
    <mergeCell ref="K2:M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B1:L39"/>
  <sheetViews>
    <sheetView workbookViewId="0" topLeftCell="D1">
      <selection activeCell="B3" sqref="B3"/>
    </sheetView>
  </sheetViews>
  <sheetFormatPr defaultColWidth="9.00390625" defaultRowHeight="21" customHeight="1"/>
  <cols>
    <col min="1" max="1" width="0.2421875" style="2" customWidth="1"/>
    <col min="2" max="2" width="3.75390625" style="2" customWidth="1"/>
    <col min="3" max="3" width="8.75390625" style="2" customWidth="1"/>
    <col min="4" max="4" width="14.875" style="2" customWidth="1"/>
    <col min="5" max="5" width="3.50390625" style="2" bestFit="1" customWidth="1"/>
    <col min="6" max="6" width="11.00390625" style="2" customWidth="1"/>
    <col min="7" max="7" width="17.625" style="2" customWidth="1"/>
    <col min="8" max="8" width="4.875" style="2" customWidth="1"/>
    <col min="9" max="9" width="3.75390625" style="2" customWidth="1"/>
    <col min="10" max="10" width="5.00390625" style="2" customWidth="1"/>
    <col min="11" max="11" width="17.50390625" style="2" customWidth="1"/>
    <col min="12" max="12" width="13.00390625" style="2" bestFit="1" customWidth="1"/>
    <col min="13" max="16384" width="9.00390625" style="2" customWidth="1"/>
  </cols>
  <sheetData>
    <row r="1" spans="3:11" ht="21" customHeight="1">
      <c r="C1" s="87" t="s">
        <v>89</v>
      </c>
      <c r="D1" s="87"/>
      <c r="E1" s="87"/>
      <c r="F1" s="87"/>
      <c r="G1" s="87"/>
      <c r="H1" s="87"/>
      <c r="I1" s="87"/>
      <c r="J1" s="87"/>
      <c r="K1" s="87"/>
    </row>
    <row r="2" ht="3.75" customHeight="1" thickBot="1"/>
    <row r="3" spans="2:12" ht="21" customHeight="1" thickBot="1">
      <c r="B3" s="10" t="s">
        <v>88</v>
      </c>
      <c r="C3" s="3" t="s">
        <v>2</v>
      </c>
      <c r="D3" s="4" t="s">
        <v>0</v>
      </c>
      <c r="E3" s="91" t="s">
        <v>3</v>
      </c>
      <c r="F3" s="91"/>
      <c r="G3" s="88" t="s">
        <v>1</v>
      </c>
      <c r="H3" s="89"/>
      <c r="I3" s="89"/>
      <c r="J3" s="89"/>
      <c r="K3" s="90"/>
      <c r="L3" s="2" t="s">
        <v>81</v>
      </c>
    </row>
    <row r="4" spans="2:12" ht="21" customHeight="1">
      <c r="B4" s="77" t="s">
        <v>27</v>
      </c>
      <c r="C4" s="82" t="s">
        <v>72</v>
      </c>
      <c r="D4" s="86" t="str">
        <f>L3</f>
        <v>常澄SSS</v>
      </c>
      <c r="E4" s="5">
        <v>1</v>
      </c>
      <c r="F4" s="5" t="s">
        <v>26</v>
      </c>
      <c r="G4" s="13" t="str">
        <f>L3</f>
        <v>常澄SSS</v>
      </c>
      <c r="H4" s="13"/>
      <c r="I4" s="5" t="s">
        <v>53</v>
      </c>
      <c r="J4" s="18"/>
      <c r="K4" s="18" t="str">
        <f>L4</f>
        <v>緑岡SSSB</v>
      </c>
      <c r="L4" s="2" t="s">
        <v>82</v>
      </c>
    </row>
    <row r="5" spans="2:12" ht="21" customHeight="1">
      <c r="B5" s="78"/>
      <c r="C5" s="83"/>
      <c r="D5" s="80"/>
      <c r="E5" s="6">
        <v>2</v>
      </c>
      <c r="F5" s="6" t="s">
        <v>32</v>
      </c>
      <c r="G5" s="14" t="str">
        <f>L4</f>
        <v>緑岡SSSB</v>
      </c>
      <c r="H5" s="14"/>
      <c r="I5" s="6" t="s">
        <v>53</v>
      </c>
      <c r="J5" s="11"/>
      <c r="K5" s="11" t="str">
        <f>L5</f>
        <v>平磯SSS</v>
      </c>
      <c r="L5" s="2" t="s">
        <v>11</v>
      </c>
    </row>
    <row r="6" spans="2:12" ht="21" customHeight="1">
      <c r="B6" s="78"/>
      <c r="C6" s="83"/>
      <c r="D6" s="80"/>
      <c r="E6" s="6">
        <v>3</v>
      </c>
      <c r="F6" s="6" t="s">
        <v>73</v>
      </c>
      <c r="G6" s="14" t="str">
        <f>L3</f>
        <v>常澄SSS</v>
      </c>
      <c r="H6" s="14"/>
      <c r="I6" s="6" t="s">
        <v>53</v>
      </c>
      <c r="J6" s="11"/>
      <c r="K6" s="11" t="str">
        <f>L5</f>
        <v>平磯SSS</v>
      </c>
      <c r="L6" s="2" t="s">
        <v>83</v>
      </c>
    </row>
    <row r="7" spans="2:12" ht="21" customHeight="1">
      <c r="B7" s="78"/>
      <c r="C7" s="84" t="s">
        <v>74</v>
      </c>
      <c r="D7" s="80" t="str">
        <f>L6</f>
        <v>湊第一SSS</v>
      </c>
      <c r="E7" s="6">
        <v>1</v>
      </c>
      <c r="F7" s="6" t="s">
        <v>4</v>
      </c>
      <c r="G7" s="14" t="str">
        <f>L6</f>
        <v>湊第一SSS</v>
      </c>
      <c r="H7" s="14"/>
      <c r="I7" s="6" t="s">
        <v>53</v>
      </c>
      <c r="J7" s="11"/>
      <c r="K7" s="11" t="str">
        <f>L7</f>
        <v>田彦SSS</v>
      </c>
      <c r="L7" s="2" t="s">
        <v>84</v>
      </c>
    </row>
    <row r="8" spans="2:12" ht="21" customHeight="1">
      <c r="B8" s="78"/>
      <c r="C8" s="83"/>
      <c r="D8" s="80"/>
      <c r="E8" s="6">
        <v>2</v>
      </c>
      <c r="F8" s="6" t="s">
        <v>32</v>
      </c>
      <c r="G8" s="14" t="str">
        <f>L7</f>
        <v>田彦SSS</v>
      </c>
      <c r="H8" s="14"/>
      <c r="I8" s="6" t="s">
        <v>53</v>
      </c>
      <c r="J8" s="11"/>
      <c r="K8" s="11" t="str">
        <f>L8</f>
        <v>吉田ヶ丘SSS</v>
      </c>
      <c r="L8" s="2" t="s">
        <v>18</v>
      </c>
    </row>
    <row r="9" spans="2:12" ht="21" customHeight="1">
      <c r="B9" s="78"/>
      <c r="C9" s="83"/>
      <c r="D9" s="80"/>
      <c r="E9" s="6">
        <v>3</v>
      </c>
      <c r="F9" s="6" t="s">
        <v>31</v>
      </c>
      <c r="G9" s="14" t="str">
        <f>L6</f>
        <v>湊第一SSS</v>
      </c>
      <c r="H9" s="14"/>
      <c r="I9" s="6" t="s">
        <v>53</v>
      </c>
      <c r="J9" s="11"/>
      <c r="K9" s="11" t="str">
        <f>L8</f>
        <v>吉田ヶ丘SSS</v>
      </c>
      <c r="L9" s="2" t="s">
        <v>85</v>
      </c>
    </row>
    <row r="10" spans="2:12" ht="21" customHeight="1">
      <c r="B10" s="78"/>
      <c r="C10" s="84" t="s">
        <v>75</v>
      </c>
      <c r="D10" s="80" t="str">
        <f>L9</f>
        <v>六ツ野SSSA</v>
      </c>
      <c r="E10" s="6">
        <v>1</v>
      </c>
      <c r="F10" s="6" t="s">
        <v>76</v>
      </c>
      <c r="G10" s="14" t="str">
        <f>L9</f>
        <v>六ツ野SSSA</v>
      </c>
      <c r="H10" s="14"/>
      <c r="I10" s="6" t="s">
        <v>53</v>
      </c>
      <c r="J10" s="11"/>
      <c r="K10" s="11" t="str">
        <f>L10</f>
        <v>FCリリー</v>
      </c>
      <c r="L10" s="2" t="s">
        <v>86</v>
      </c>
    </row>
    <row r="11" spans="2:12" ht="21" customHeight="1">
      <c r="B11" s="78"/>
      <c r="C11" s="84"/>
      <c r="D11" s="80"/>
      <c r="E11" s="6">
        <v>2</v>
      </c>
      <c r="F11" s="6" t="s">
        <v>77</v>
      </c>
      <c r="G11" s="14" t="str">
        <f>L10</f>
        <v>FCリリー</v>
      </c>
      <c r="H11" s="14"/>
      <c r="I11" s="6" t="s">
        <v>53</v>
      </c>
      <c r="J11" s="11"/>
      <c r="K11" s="11" t="str">
        <f>L11</f>
        <v>荒谷台FC</v>
      </c>
      <c r="L11" s="2" t="s">
        <v>87</v>
      </c>
    </row>
    <row r="12" spans="2:11" ht="21" customHeight="1" thickBot="1">
      <c r="B12" s="78"/>
      <c r="C12" s="85"/>
      <c r="D12" s="81"/>
      <c r="E12" s="7">
        <v>3</v>
      </c>
      <c r="F12" s="7" t="s">
        <v>31</v>
      </c>
      <c r="G12" s="15" t="str">
        <f>L9</f>
        <v>六ツ野SSSA</v>
      </c>
      <c r="H12" s="15"/>
      <c r="I12" s="8" t="s">
        <v>53</v>
      </c>
      <c r="J12" s="19"/>
      <c r="K12" s="19" t="str">
        <f>L11</f>
        <v>荒谷台FC</v>
      </c>
    </row>
    <row r="13" spans="2:11" ht="21" customHeight="1">
      <c r="B13" s="77" t="s">
        <v>28</v>
      </c>
      <c r="C13" s="82" t="s">
        <v>78</v>
      </c>
      <c r="D13" s="86" t="str">
        <f>L7</f>
        <v>田彦SSS</v>
      </c>
      <c r="E13" s="5">
        <v>1</v>
      </c>
      <c r="F13" s="5" t="s">
        <v>26</v>
      </c>
      <c r="G13" s="13" t="str">
        <f>L3</f>
        <v>常澄SSS</v>
      </c>
      <c r="H13" s="13"/>
      <c r="I13" s="5" t="s">
        <v>53</v>
      </c>
      <c r="J13" s="18"/>
      <c r="K13" s="18" t="str">
        <f>L7</f>
        <v>田彦SSS</v>
      </c>
    </row>
    <row r="14" spans="2:11" ht="21" customHeight="1">
      <c r="B14" s="78"/>
      <c r="C14" s="83"/>
      <c r="D14" s="80"/>
      <c r="E14" s="6">
        <v>2</v>
      </c>
      <c r="F14" s="6" t="s">
        <v>24</v>
      </c>
      <c r="G14" s="14" t="str">
        <f>L3</f>
        <v>常澄SSS</v>
      </c>
      <c r="H14" s="14"/>
      <c r="I14" s="6" t="s">
        <v>53</v>
      </c>
      <c r="J14" s="11"/>
      <c r="K14" s="11" t="str">
        <f>L11</f>
        <v>荒谷台FC</v>
      </c>
    </row>
    <row r="15" spans="2:11" ht="21" customHeight="1">
      <c r="B15" s="78"/>
      <c r="C15" s="83"/>
      <c r="D15" s="80"/>
      <c r="E15" s="6">
        <v>3</v>
      </c>
      <c r="F15" s="6" t="s">
        <v>25</v>
      </c>
      <c r="G15" s="14" t="str">
        <f>K13</f>
        <v>田彦SSS</v>
      </c>
      <c r="H15" s="14"/>
      <c r="I15" s="6" t="s">
        <v>53</v>
      </c>
      <c r="J15" s="11"/>
      <c r="K15" s="11" t="str">
        <f>K14</f>
        <v>荒谷台FC</v>
      </c>
    </row>
    <row r="16" spans="2:11" ht="21" customHeight="1">
      <c r="B16" s="78"/>
      <c r="C16" s="84" t="s">
        <v>78</v>
      </c>
      <c r="D16" s="80" t="str">
        <f>L4</f>
        <v>緑岡SSSB</v>
      </c>
      <c r="E16" s="6">
        <v>1</v>
      </c>
      <c r="F16" s="6" t="s">
        <v>26</v>
      </c>
      <c r="G16" s="14" t="str">
        <f>L4</f>
        <v>緑岡SSSB</v>
      </c>
      <c r="H16" s="14"/>
      <c r="I16" s="6" t="s">
        <v>53</v>
      </c>
      <c r="J16" s="11"/>
      <c r="K16" s="11" t="str">
        <f>L8</f>
        <v>吉田ヶ丘SSS</v>
      </c>
    </row>
    <row r="17" spans="2:11" ht="21" customHeight="1">
      <c r="B17" s="78"/>
      <c r="C17" s="83"/>
      <c r="D17" s="80"/>
      <c r="E17" s="6">
        <v>2</v>
      </c>
      <c r="F17" s="6" t="s">
        <v>24</v>
      </c>
      <c r="G17" s="14" t="str">
        <f>K16</f>
        <v>吉田ヶ丘SSS</v>
      </c>
      <c r="H17" s="14"/>
      <c r="I17" s="6" t="s">
        <v>53</v>
      </c>
      <c r="J17" s="11"/>
      <c r="K17" s="11" t="str">
        <f>K18</f>
        <v>六ツ野SSSA</v>
      </c>
    </row>
    <row r="18" spans="2:11" ht="21" customHeight="1">
      <c r="B18" s="78"/>
      <c r="C18" s="83"/>
      <c r="D18" s="80"/>
      <c r="E18" s="6">
        <v>3</v>
      </c>
      <c r="F18" s="6" t="s">
        <v>25</v>
      </c>
      <c r="G18" s="14" t="str">
        <f>G16</f>
        <v>緑岡SSSB</v>
      </c>
      <c r="H18" s="14"/>
      <c r="I18" s="6" t="s">
        <v>53</v>
      </c>
      <c r="J18" s="11"/>
      <c r="K18" s="11" t="str">
        <f>L9</f>
        <v>六ツ野SSSA</v>
      </c>
    </row>
    <row r="19" spans="2:11" ht="21" customHeight="1">
      <c r="B19" s="78"/>
      <c r="C19" s="84" t="s">
        <v>78</v>
      </c>
      <c r="D19" s="80" t="str">
        <f>L10</f>
        <v>FCリリー</v>
      </c>
      <c r="E19" s="6">
        <v>1</v>
      </c>
      <c r="F19" s="6" t="s">
        <v>26</v>
      </c>
      <c r="G19" s="14" t="str">
        <f>G20</f>
        <v>平磯SSS</v>
      </c>
      <c r="H19" s="14"/>
      <c r="I19" s="6" t="s">
        <v>53</v>
      </c>
      <c r="J19" s="11"/>
      <c r="K19" s="11" t="str">
        <f>L10</f>
        <v>FCリリー</v>
      </c>
    </row>
    <row r="20" spans="2:11" ht="21" customHeight="1">
      <c r="B20" s="78"/>
      <c r="C20" s="84"/>
      <c r="D20" s="80"/>
      <c r="E20" s="6">
        <v>2</v>
      </c>
      <c r="F20" s="6" t="s">
        <v>24</v>
      </c>
      <c r="G20" s="14" t="str">
        <f>L5</f>
        <v>平磯SSS</v>
      </c>
      <c r="H20" s="14"/>
      <c r="I20" s="6" t="s">
        <v>53</v>
      </c>
      <c r="J20" s="11"/>
      <c r="K20" s="11" t="str">
        <f>L6</f>
        <v>湊第一SSS</v>
      </c>
    </row>
    <row r="21" spans="2:11" ht="21" customHeight="1" thickBot="1">
      <c r="B21" s="78"/>
      <c r="C21" s="85"/>
      <c r="D21" s="81"/>
      <c r="E21" s="7">
        <v>3</v>
      </c>
      <c r="F21" s="7" t="s">
        <v>25</v>
      </c>
      <c r="G21" s="16" t="str">
        <f>K20</f>
        <v>湊第一SSS</v>
      </c>
      <c r="H21" s="16"/>
      <c r="I21" s="8" t="s">
        <v>53</v>
      </c>
      <c r="J21" s="12"/>
      <c r="K21" s="12" t="str">
        <f>K19</f>
        <v>FCリリー</v>
      </c>
    </row>
    <row r="22" spans="2:11" ht="21" customHeight="1">
      <c r="B22" s="77" t="s">
        <v>29</v>
      </c>
      <c r="C22" s="82" t="s">
        <v>79</v>
      </c>
      <c r="D22" s="86" t="str">
        <f>L8</f>
        <v>吉田ヶ丘SSS</v>
      </c>
      <c r="E22" s="5">
        <v>1</v>
      </c>
      <c r="F22" s="5" t="s">
        <v>26</v>
      </c>
      <c r="G22" s="13" t="str">
        <f>L3</f>
        <v>常澄SSS</v>
      </c>
      <c r="H22" s="13"/>
      <c r="I22" s="5" t="s">
        <v>53</v>
      </c>
      <c r="J22" s="18"/>
      <c r="K22" s="18" t="str">
        <f>L8</f>
        <v>吉田ヶ丘SSS</v>
      </c>
    </row>
    <row r="23" spans="2:11" ht="21" customHeight="1">
      <c r="B23" s="78"/>
      <c r="C23" s="83"/>
      <c r="D23" s="80"/>
      <c r="E23" s="6">
        <v>2</v>
      </c>
      <c r="F23" s="6" t="s">
        <v>24</v>
      </c>
      <c r="G23" s="14" t="str">
        <f>G22</f>
        <v>常澄SSS</v>
      </c>
      <c r="H23" s="14"/>
      <c r="I23" s="6" t="s">
        <v>53</v>
      </c>
      <c r="J23" s="11"/>
      <c r="K23" s="11" t="str">
        <f>L10</f>
        <v>FCリリー</v>
      </c>
    </row>
    <row r="24" spans="2:11" ht="21" customHeight="1">
      <c r="B24" s="78"/>
      <c r="C24" s="83"/>
      <c r="D24" s="80"/>
      <c r="E24" s="6">
        <v>3</v>
      </c>
      <c r="F24" s="6" t="s">
        <v>25</v>
      </c>
      <c r="G24" s="14" t="str">
        <f>K22</f>
        <v>吉田ヶ丘SSS</v>
      </c>
      <c r="H24" s="14"/>
      <c r="I24" s="6" t="s">
        <v>53</v>
      </c>
      <c r="J24" s="11"/>
      <c r="K24" s="11" t="str">
        <f>K23</f>
        <v>FCリリー</v>
      </c>
    </row>
    <row r="25" spans="2:11" ht="21" customHeight="1">
      <c r="B25" s="78"/>
      <c r="C25" s="84" t="s">
        <v>79</v>
      </c>
      <c r="D25" s="80" t="str">
        <f>L11</f>
        <v>荒谷台FC</v>
      </c>
      <c r="E25" s="6">
        <v>1</v>
      </c>
      <c r="F25" s="6" t="s">
        <v>26</v>
      </c>
      <c r="G25" s="14" t="str">
        <f>G26</f>
        <v>緑岡SSSB</v>
      </c>
      <c r="H25" s="14"/>
      <c r="I25" s="6" t="s">
        <v>53</v>
      </c>
      <c r="J25" s="11"/>
      <c r="K25" s="11" t="str">
        <f>L11</f>
        <v>荒谷台FC</v>
      </c>
    </row>
    <row r="26" spans="2:11" ht="21" customHeight="1">
      <c r="B26" s="78"/>
      <c r="C26" s="83"/>
      <c r="D26" s="80"/>
      <c r="E26" s="6">
        <v>2</v>
      </c>
      <c r="F26" s="6" t="s">
        <v>24</v>
      </c>
      <c r="G26" s="14" t="str">
        <f>L4</f>
        <v>緑岡SSSB</v>
      </c>
      <c r="H26" s="14"/>
      <c r="I26" s="6" t="s">
        <v>53</v>
      </c>
      <c r="J26" s="11"/>
      <c r="K26" s="11" t="str">
        <f>L6</f>
        <v>湊第一SSS</v>
      </c>
    </row>
    <row r="27" spans="2:11" ht="21" customHeight="1">
      <c r="B27" s="78"/>
      <c r="C27" s="83"/>
      <c r="D27" s="80"/>
      <c r="E27" s="6">
        <v>3</v>
      </c>
      <c r="F27" s="6" t="s">
        <v>25</v>
      </c>
      <c r="G27" s="14" t="str">
        <f>K26</f>
        <v>湊第一SSS</v>
      </c>
      <c r="H27" s="14"/>
      <c r="I27" s="6" t="s">
        <v>53</v>
      </c>
      <c r="J27" s="11"/>
      <c r="K27" s="11" t="str">
        <f>K25</f>
        <v>荒谷台FC</v>
      </c>
    </row>
    <row r="28" spans="2:11" ht="21" customHeight="1">
      <c r="B28" s="78"/>
      <c r="C28" s="84" t="s">
        <v>79</v>
      </c>
      <c r="D28" s="80" t="str">
        <f>L5</f>
        <v>平磯SSS</v>
      </c>
      <c r="E28" s="6">
        <v>1</v>
      </c>
      <c r="F28" s="6" t="s">
        <v>26</v>
      </c>
      <c r="G28" s="14" t="str">
        <f>L5</f>
        <v>平磯SSS</v>
      </c>
      <c r="H28" s="14"/>
      <c r="I28" s="6" t="s">
        <v>53</v>
      </c>
      <c r="J28" s="11"/>
      <c r="K28" s="11" t="str">
        <f>L7</f>
        <v>田彦SSS</v>
      </c>
    </row>
    <row r="29" spans="2:11" ht="21" customHeight="1">
      <c r="B29" s="78"/>
      <c r="C29" s="84"/>
      <c r="D29" s="80"/>
      <c r="E29" s="6">
        <v>2</v>
      </c>
      <c r="F29" s="6" t="s">
        <v>24</v>
      </c>
      <c r="G29" s="14" t="str">
        <f>K28</f>
        <v>田彦SSS</v>
      </c>
      <c r="H29" s="14"/>
      <c r="I29" s="6" t="s">
        <v>53</v>
      </c>
      <c r="J29" s="11"/>
      <c r="K29" s="11" t="str">
        <f>K30</f>
        <v>六ツ野SSSA</v>
      </c>
    </row>
    <row r="30" spans="2:11" ht="21" customHeight="1" thickBot="1">
      <c r="B30" s="78"/>
      <c r="C30" s="85"/>
      <c r="D30" s="81"/>
      <c r="E30" s="7">
        <v>3</v>
      </c>
      <c r="F30" s="7" t="s">
        <v>25</v>
      </c>
      <c r="G30" s="15" t="str">
        <f>G28</f>
        <v>平磯SSS</v>
      </c>
      <c r="H30" s="15"/>
      <c r="I30" s="8" t="s">
        <v>53</v>
      </c>
      <c r="J30" s="19"/>
      <c r="K30" s="19" t="str">
        <f>L9</f>
        <v>六ツ野SSSA</v>
      </c>
    </row>
    <row r="31" spans="2:11" ht="21" customHeight="1">
      <c r="B31" s="77" t="s">
        <v>30</v>
      </c>
      <c r="C31" s="82" t="s">
        <v>80</v>
      </c>
      <c r="D31" s="86" t="str">
        <f>L3</f>
        <v>常澄SSS</v>
      </c>
      <c r="E31" s="5">
        <v>1</v>
      </c>
      <c r="F31" s="5" t="s">
        <v>26</v>
      </c>
      <c r="G31" s="13" t="str">
        <f>L3</f>
        <v>常澄SSS</v>
      </c>
      <c r="H31" s="13"/>
      <c r="I31" s="5" t="s">
        <v>53</v>
      </c>
      <c r="J31" s="18"/>
      <c r="K31" s="18" t="str">
        <f>L6</f>
        <v>湊第一SSS</v>
      </c>
    </row>
    <row r="32" spans="2:11" ht="21" customHeight="1">
      <c r="B32" s="78"/>
      <c r="C32" s="83"/>
      <c r="D32" s="80"/>
      <c r="E32" s="6">
        <v>2</v>
      </c>
      <c r="F32" s="6" t="s">
        <v>24</v>
      </c>
      <c r="G32" s="14" t="str">
        <f>K31</f>
        <v>湊第一SSS</v>
      </c>
      <c r="H32" s="14"/>
      <c r="I32" s="6" t="s">
        <v>53</v>
      </c>
      <c r="J32" s="11"/>
      <c r="K32" s="11" t="str">
        <f>K33</f>
        <v>六ツ野SSSA</v>
      </c>
    </row>
    <row r="33" spans="2:11" ht="21" customHeight="1">
      <c r="B33" s="78"/>
      <c r="C33" s="83"/>
      <c r="D33" s="80"/>
      <c r="E33" s="6">
        <v>3</v>
      </c>
      <c r="F33" s="6" t="s">
        <v>25</v>
      </c>
      <c r="G33" s="14" t="str">
        <f>G31</f>
        <v>常澄SSS</v>
      </c>
      <c r="H33" s="14"/>
      <c r="I33" s="6" t="s">
        <v>53</v>
      </c>
      <c r="J33" s="11"/>
      <c r="K33" s="11" t="str">
        <f>L9</f>
        <v>六ツ野SSSA</v>
      </c>
    </row>
    <row r="34" spans="2:11" ht="21" customHeight="1">
      <c r="B34" s="78"/>
      <c r="C34" s="84" t="s">
        <v>80</v>
      </c>
      <c r="D34" s="80" t="str">
        <f>L4</f>
        <v>緑岡SSSB</v>
      </c>
      <c r="E34" s="6">
        <v>1</v>
      </c>
      <c r="F34" s="6" t="s">
        <v>26</v>
      </c>
      <c r="G34" s="14" t="str">
        <f>L4</f>
        <v>緑岡SSSB</v>
      </c>
      <c r="H34" s="14"/>
      <c r="I34" s="6" t="s">
        <v>53</v>
      </c>
      <c r="J34" s="11"/>
      <c r="K34" s="11" t="str">
        <f>L7</f>
        <v>田彦SSS</v>
      </c>
    </row>
    <row r="35" spans="2:11" ht="21" customHeight="1">
      <c r="B35" s="78"/>
      <c r="C35" s="83"/>
      <c r="D35" s="80"/>
      <c r="E35" s="6">
        <v>2</v>
      </c>
      <c r="F35" s="6" t="s">
        <v>24</v>
      </c>
      <c r="G35" s="14" t="str">
        <f>K34</f>
        <v>田彦SSS</v>
      </c>
      <c r="H35" s="14"/>
      <c r="I35" s="6" t="s">
        <v>53</v>
      </c>
      <c r="J35" s="11"/>
      <c r="K35" s="11" t="str">
        <f>K36</f>
        <v>FCリリー</v>
      </c>
    </row>
    <row r="36" spans="2:11" ht="21" customHeight="1">
      <c r="B36" s="78"/>
      <c r="C36" s="83"/>
      <c r="D36" s="80"/>
      <c r="E36" s="6">
        <v>3</v>
      </c>
      <c r="F36" s="6" t="s">
        <v>25</v>
      </c>
      <c r="G36" s="14" t="str">
        <f>G34</f>
        <v>緑岡SSSB</v>
      </c>
      <c r="H36" s="14"/>
      <c r="I36" s="6" t="s">
        <v>53</v>
      </c>
      <c r="J36" s="11"/>
      <c r="K36" s="11" t="str">
        <f>L10</f>
        <v>FCリリー</v>
      </c>
    </row>
    <row r="37" spans="2:11" ht="21" customHeight="1">
      <c r="B37" s="78"/>
      <c r="C37" s="84" t="s">
        <v>80</v>
      </c>
      <c r="D37" s="80" t="str">
        <f>L5</f>
        <v>平磯SSS</v>
      </c>
      <c r="E37" s="6">
        <v>1</v>
      </c>
      <c r="F37" s="6" t="s">
        <v>26</v>
      </c>
      <c r="G37" s="14" t="str">
        <f>L5</f>
        <v>平磯SSS</v>
      </c>
      <c r="H37" s="14"/>
      <c r="I37" s="6" t="s">
        <v>53</v>
      </c>
      <c r="J37" s="11"/>
      <c r="K37" s="11" t="str">
        <f>L8</f>
        <v>吉田ヶ丘SSS</v>
      </c>
    </row>
    <row r="38" spans="2:11" ht="21" customHeight="1">
      <c r="B38" s="78"/>
      <c r="C38" s="84"/>
      <c r="D38" s="80"/>
      <c r="E38" s="6">
        <v>2</v>
      </c>
      <c r="F38" s="6" t="s">
        <v>24</v>
      </c>
      <c r="G38" s="14" t="str">
        <f>K37</f>
        <v>吉田ヶ丘SSS</v>
      </c>
      <c r="H38" s="14"/>
      <c r="I38" s="6" t="s">
        <v>53</v>
      </c>
      <c r="J38" s="11"/>
      <c r="K38" s="11" t="str">
        <f>K39</f>
        <v>荒谷台FC</v>
      </c>
    </row>
    <row r="39" spans="2:11" ht="21" customHeight="1" thickBot="1">
      <c r="B39" s="79"/>
      <c r="C39" s="85"/>
      <c r="D39" s="81"/>
      <c r="E39" s="7">
        <v>3</v>
      </c>
      <c r="F39" s="7" t="s">
        <v>25</v>
      </c>
      <c r="G39" s="17" t="str">
        <f>G37</f>
        <v>平磯SSS</v>
      </c>
      <c r="H39" s="17"/>
      <c r="I39" s="9" t="s">
        <v>53</v>
      </c>
      <c r="J39" s="20"/>
      <c r="K39" s="20" t="str">
        <f>L11</f>
        <v>荒谷台FC</v>
      </c>
    </row>
  </sheetData>
  <sheetProtection/>
  <mergeCells count="31">
    <mergeCell ref="B31:B39"/>
    <mergeCell ref="B4:B12"/>
    <mergeCell ref="B13:B21"/>
    <mergeCell ref="B22:B30"/>
    <mergeCell ref="D37:D39"/>
    <mergeCell ref="D34:D36"/>
    <mergeCell ref="C13:C15"/>
    <mergeCell ref="C31:C33"/>
    <mergeCell ref="C34:C36"/>
    <mergeCell ref="C37:C39"/>
    <mergeCell ref="C16:C18"/>
    <mergeCell ref="C19:C21"/>
    <mergeCell ref="C22:C24"/>
    <mergeCell ref="C25:C27"/>
    <mergeCell ref="C28:C30"/>
    <mergeCell ref="D25:D27"/>
    <mergeCell ref="D28:D30"/>
    <mergeCell ref="D31:D33"/>
    <mergeCell ref="D13:D15"/>
    <mergeCell ref="D16:D18"/>
    <mergeCell ref="D19:D21"/>
    <mergeCell ref="D22:D24"/>
    <mergeCell ref="C1:K1"/>
    <mergeCell ref="D4:D6"/>
    <mergeCell ref="D7:D9"/>
    <mergeCell ref="D10:D12"/>
    <mergeCell ref="G3:K3"/>
    <mergeCell ref="E3:F3"/>
    <mergeCell ref="C4:C6"/>
    <mergeCell ref="C7:C9"/>
    <mergeCell ref="C10:C12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H23" sqref="H23"/>
    </sheetView>
  </sheetViews>
  <sheetFormatPr defaultColWidth="9.00390625" defaultRowHeight="30" customHeight="1"/>
  <cols>
    <col min="1" max="1" width="15.50390625" style="1" customWidth="1"/>
    <col min="2" max="36" width="3.125" style="1" customWidth="1"/>
    <col min="37" max="40" width="7.75390625" style="1" customWidth="1"/>
    <col min="41" max="16384" width="6.50390625" style="1" customWidth="1"/>
  </cols>
  <sheetData>
    <row r="1" ht="30" customHeight="1" thickBot="1">
      <c r="A1" s="1" t="s">
        <v>5</v>
      </c>
    </row>
    <row r="2" spans="1:44" ht="30" customHeight="1">
      <c r="A2" s="36" t="s">
        <v>45</v>
      </c>
      <c r="B2" s="92" t="str">
        <f>A3</f>
        <v>常澄SSS</v>
      </c>
      <c r="C2" s="93"/>
      <c r="D2" s="94"/>
      <c r="E2" s="92" t="str">
        <f>A4</f>
        <v>緑岡SSSB</v>
      </c>
      <c r="F2" s="93"/>
      <c r="G2" s="94"/>
      <c r="H2" s="92" t="str">
        <f>A5</f>
        <v>平磯SSS</v>
      </c>
      <c r="I2" s="93"/>
      <c r="J2" s="94"/>
      <c r="K2" s="92" t="str">
        <f>A6</f>
        <v>湊第一SSS</v>
      </c>
      <c r="L2" s="93"/>
      <c r="M2" s="94"/>
      <c r="N2" s="92" t="str">
        <f>A7</f>
        <v>田彦SSS</v>
      </c>
      <c r="O2" s="93"/>
      <c r="P2" s="94"/>
      <c r="Q2" s="92" t="str">
        <f>A8</f>
        <v>吉田ヶ丘SSS</v>
      </c>
      <c r="R2" s="93"/>
      <c r="S2" s="94"/>
      <c r="T2" s="92" t="str">
        <f>A9</f>
        <v>六ツ野SSSA</v>
      </c>
      <c r="U2" s="93"/>
      <c r="V2" s="94"/>
      <c r="W2" s="92" t="str">
        <f>A10</f>
        <v>FCリリー</v>
      </c>
      <c r="X2" s="93"/>
      <c r="Y2" s="94"/>
      <c r="Z2" s="92" t="str">
        <f>A11</f>
        <v>荒谷台FC</v>
      </c>
      <c r="AA2" s="93"/>
      <c r="AB2" s="93"/>
      <c r="AC2" s="28" t="s">
        <v>33</v>
      </c>
      <c r="AD2" s="29" t="s">
        <v>34</v>
      </c>
      <c r="AE2" s="30" t="s">
        <v>35</v>
      </c>
      <c r="AF2" s="31" t="s">
        <v>36</v>
      </c>
      <c r="AG2" s="32" t="s">
        <v>37</v>
      </c>
      <c r="AH2" s="33" t="s">
        <v>38</v>
      </c>
      <c r="AI2" s="31" t="s">
        <v>39</v>
      </c>
      <c r="AJ2" s="33" t="s">
        <v>40</v>
      </c>
      <c r="AK2" s="51"/>
      <c r="AL2" s="51"/>
      <c r="AM2" s="51"/>
      <c r="AN2" s="51"/>
      <c r="AP2" s="39" t="s">
        <v>42</v>
      </c>
      <c r="AQ2" s="39" t="s">
        <v>43</v>
      </c>
      <c r="AR2" s="40" t="s">
        <v>44</v>
      </c>
    </row>
    <row r="3" spans="1:44" ht="30" customHeight="1">
      <c r="A3" s="21" t="str">
        <f>'Ｄ結果(9)'!L3</f>
        <v>常澄SSS</v>
      </c>
      <c r="B3" s="25"/>
      <c r="C3" s="37">
        <f aca="true" t="shared" si="0" ref="C3:C11">IF(B3="","",IF(B3&gt;D3,"○",IF(B3=D3,"△","●")))</f>
      </c>
      <c r="D3" s="23"/>
      <c r="E3" s="25">
        <f>'Ｄ結果(9)'!H4</f>
        <v>0</v>
      </c>
      <c r="F3" s="37" t="str">
        <f aca="true" t="shared" si="1" ref="F3:F11">IF(E3="","",IF(E3&gt;G3,"○",IF(E3=G3,"△","●")))</f>
        <v>△</v>
      </c>
      <c r="G3" s="23">
        <f>'Ｄ結果(9)'!J4</f>
        <v>0</v>
      </c>
      <c r="H3" s="25">
        <f>'Ｄ結果(9)'!H6</f>
        <v>0</v>
      </c>
      <c r="I3" s="37" t="str">
        <f aca="true" t="shared" si="2" ref="I3:I11">IF(H3="","",IF(H3&gt;J3,"○",IF(H3=J3,"△","●")))</f>
        <v>△</v>
      </c>
      <c r="J3" s="23">
        <f>'Ｄ結果(9)'!J6</f>
        <v>0</v>
      </c>
      <c r="K3" s="25">
        <f>'Ｄ結果(9)'!H31</f>
        <v>0</v>
      </c>
      <c r="L3" s="37" t="str">
        <f aca="true" t="shared" si="3" ref="L3:L11">IF(K3="","",IF(K3&gt;M3,"○",IF(K3=M3,"△","●")))</f>
        <v>△</v>
      </c>
      <c r="M3" s="23">
        <f>'Ｄ結果(9)'!J31</f>
        <v>0</v>
      </c>
      <c r="N3" s="25">
        <f>'Ｄ結果(9)'!H13</f>
        <v>0</v>
      </c>
      <c r="O3" s="37" t="str">
        <f aca="true" t="shared" si="4" ref="O3:O11">IF(N3="","",IF(N3&gt;P3,"○",IF(N3=P3,"△","●")))</f>
        <v>△</v>
      </c>
      <c r="P3" s="23">
        <f>'Ｄ結果(9)'!J13</f>
        <v>0</v>
      </c>
      <c r="Q3" s="25">
        <f>'Ｄ結果(9)'!H22</f>
        <v>0</v>
      </c>
      <c r="R3" s="37" t="str">
        <f aca="true" t="shared" si="5" ref="R3:R11">IF(Q3="","",IF(Q3&gt;S3,"○",IF(Q3=S3,"△","●")))</f>
        <v>△</v>
      </c>
      <c r="S3" s="23">
        <f>'Ｄ結果(9)'!J22</f>
        <v>0</v>
      </c>
      <c r="T3" s="25">
        <f>'Ｄ結果(9)'!H33</f>
        <v>0</v>
      </c>
      <c r="U3" s="37" t="str">
        <f aca="true" t="shared" si="6" ref="U3:U11">IF(T3="","",IF(T3&gt;V3,"○",IF(T3=V3,"△","●")))</f>
        <v>△</v>
      </c>
      <c r="V3" s="23">
        <f>'Ｄ結果(9)'!J33</f>
        <v>0</v>
      </c>
      <c r="W3" s="25">
        <f>'Ｄ結果(9)'!H23</f>
        <v>0</v>
      </c>
      <c r="X3" s="37" t="str">
        <f aca="true" t="shared" si="7" ref="X3:X11">IF(W3="","",IF(W3&gt;Y3,"○",IF(W3=Y3,"△","●")))</f>
        <v>△</v>
      </c>
      <c r="Y3" s="23">
        <f>'Ｄ結果(9)'!J23</f>
        <v>0</v>
      </c>
      <c r="Z3" s="25">
        <f>'Ｄ結果(9)'!H14</f>
        <v>0</v>
      </c>
      <c r="AA3" s="37" t="str">
        <f aca="true" t="shared" si="8" ref="AA3:AA11">IF(Z3="","",IF(Z3&gt;AB3,"○",IF(Z3=AB3,"△","●")))</f>
        <v>△</v>
      </c>
      <c r="AB3" s="26">
        <f>'Ｄ結果(9)'!J14</f>
        <v>0</v>
      </c>
      <c r="AC3" s="43">
        <f aca="true" t="shared" si="9" ref="AC3:AC11">COUNTIF(B3:AB3,"○")</f>
        <v>0</v>
      </c>
      <c r="AD3" s="44">
        <f aca="true" t="shared" si="10" ref="AD3:AD11">COUNTIF(C3:AC3,"●")</f>
        <v>0</v>
      </c>
      <c r="AE3" s="45">
        <f>COUNTIF(D3:AD3,"△")</f>
        <v>8</v>
      </c>
      <c r="AF3" s="43">
        <f aca="true" t="shared" si="11" ref="AF3:AF11">B3+E3+H3+K3+N3+Q3+T3+W3+Z3</f>
        <v>0</v>
      </c>
      <c r="AG3" s="44">
        <f aca="true" t="shared" si="12" ref="AG3:AG11">D3+G3+J3+M3+P3+S3+V3+Y3+AB3</f>
        <v>0</v>
      </c>
      <c r="AH3" s="45">
        <f aca="true" t="shared" si="13" ref="AH3:AH11">AF3-AG3</f>
        <v>0</v>
      </c>
      <c r="AI3" s="43">
        <f aca="true" t="shared" si="14" ref="AI3:AI11">AC3*3+AE3*1</f>
        <v>8</v>
      </c>
      <c r="AJ3" s="46">
        <f aca="true" t="shared" si="15" ref="AJ3:AJ11">RANK(AR3,$AR$3:$AR$11)</f>
        <v>1</v>
      </c>
      <c r="AK3" s="52"/>
      <c r="AL3" s="52"/>
      <c r="AM3" s="52"/>
      <c r="AN3" s="52"/>
      <c r="AP3" s="41">
        <f aca="true" t="shared" si="16" ref="AP3:AP11">COUNTIF(B3:AB3,"□")</f>
        <v>0</v>
      </c>
      <c r="AQ3" s="41">
        <f aca="true" t="shared" si="17" ref="AQ3:AQ11">COUNTIF(B3:AB3,"■")</f>
        <v>0</v>
      </c>
      <c r="AR3" s="42">
        <f aca="true" t="shared" si="18" ref="AR3:AR11">AI3*1000000+AH3*1000+AF3+10</f>
        <v>8000010</v>
      </c>
    </row>
    <row r="4" spans="1:44" ht="30" customHeight="1">
      <c r="A4" s="21" t="str">
        <f>'Ｄ結果(9)'!L4</f>
        <v>緑岡SSSB</v>
      </c>
      <c r="B4" s="25">
        <f>G3</f>
        <v>0</v>
      </c>
      <c r="C4" s="37" t="str">
        <f t="shared" si="0"/>
        <v>△</v>
      </c>
      <c r="D4" s="23">
        <f>E3</f>
        <v>0</v>
      </c>
      <c r="E4" s="25"/>
      <c r="F4" s="37">
        <f t="shared" si="1"/>
      </c>
      <c r="G4" s="23"/>
      <c r="H4" s="25">
        <f>'Ｄ結果(9)'!H5</f>
        <v>0</v>
      </c>
      <c r="I4" s="37" t="str">
        <f t="shared" si="2"/>
        <v>△</v>
      </c>
      <c r="J4" s="23">
        <f>'Ｄ結果(9)'!J5</f>
        <v>0</v>
      </c>
      <c r="K4" s="25">
        <f>'Ｄ結果(9)'!H26</f>
        <v>0</v>
      </c>
      <c r="L4" s="37" t="str">
        <f t="shared" si="3"/>
        <v>△</v>
      </c>
      <c r="M4" s="23">
        <f>'Ｄ結果(9)'!J26</f>
        <v>0</v>
      </c>
      <c r="N4" s="25">
        <f>'Ｄ結果(9)'!H34</f>
        <v>0</v>
      </c>
      <c r="O4" s="37" t="str">
        <f t="shared" si="4"/>
        <v>△</v>
      </c>
      <c r="P4" s="23">
        <f>'Ｄ結果(9)'!J34</f>
        <v>0</v>
      </c>
      <c r="Q4" s="25">
        <f>'Ｄ結果(9)'!H16</f>
        <v>0</v>
      </c>
      <c r="R4" s="37" t="str">
        <f t="shared" si="5"/>
        <v>△</v>
      </c>
      <c r="S4" s="23">
        <f>'Ｄ結果(9)'!J16</f>
        <v>0</v>
      </c>
      <c r="T4" s="25">
        <f>'Ｄ結果(9)'!H18</f>
        <v>0</v>
      </c>
      <c r="U4" s="37" t="str">
        <f t="shared" si="6"/>
        <v>△</v>
      </c>
      <c r="V4" s="23">
        <f>'Ｄ結果(9)'!J18</f>
        <v>0</v>
      </c>
      <c r="W4" s="25">
        <f>'Ｄ結果(9)'!H36</f>
        <v>0</v>
      </c>
      <c r="X4" s="37" t="str">
        <f t="shared" si="7"/>
        <v>△</v>
      </c>
      <c r="Y4" s="23">
        <f>'Ｄ結果(9)'!J36</f>
        <v>0</v>
      </c>
      <c r="Z4" s="25">
        <f>'Ｄ結果(9)'!H25</f>
        <v>0</v>
      </c>
      <c r="AA4" s="37" t="str">
        <f t="shared" si="8"/>
        <v>△</v>
      </c>
      <c r="AB4" s="26">
        <f>'Ｄ結果(9)'!J25</f>
        <v>0</v>
      </c>
      <c r="AC4" s="43">
        <f t="shared" si="9"/>
        <v>0</v>
      </c>
      <c r="AD4" s="44">
        <f t="shared" si="10"/>
        <v>0</v>
      </c>
      <c r="AE4" s="45">
        <f aca="true" t="shared" si="19" ref="AE4:AE11">COUNTIF(C4:AD4,"△")</f>
        <v>8</v>
      </c>
      <c r="AF4" s="43">
        <f t="shared" si="11"/>
        <v>0</v>
      </c>
      <c r="AG4" s="44">
        <f t="shared" si="12"/>
        <v>0</v>
      </c>
      <c r="AH4" s="45">
        <f t="shared" si="13"/>
        <v>0</v>
      </c>
      <c r="AI4" s="43">
        <f t="shared" si="14"/>
        <v>8</v>
      </c>
      <c r="AJ4" s="46">
        <f t="shared" si="15"/>
        <v>1</v>
      </c>
      <c r="AK4" s="52"/>
      <c r="AL4" s="52"/>
      <c r="AM4" s="52"/>
      <c r="AN4" s="52"/>
      <c r="AP4" s="41">
        <f t="shared" si="16"/>
        <v>0</v>
      </c>
      <c r="AQ4" s="41">
        <f t="shared" si="17"/>
        <v>0</v>
      </c>
      <c r="AR4" s="42">
        <f t="shared" si="18"/>
        <v>8000010</v>
      </c>
    </row>
    <row r="5" spans="1:44" ht="30" customHeight="1">
      <c r="A5" s="21" t="str">
        <f>'Ｄ結果(9)'!L5</f>
        <v>平磯SSS</v>
      </c>
      <c r="B5" s="25">
        <f>J3</f>
        <v>0</v>
      </c>
      <c r="C5" s="37" t="str">
        <f t="shared" si="0"/>
        <v>△</v>
      </c>
      <c r="D5" s="23">
        <f>H3</f>
        <v>0</v>
      </c>
      <c r="E5" s="25">
        <f>J4</f>
        <v>0</v>
      </c>
      <c r="F5" s="37" t="str">
        <f t="shared" si="1"/>
        <v>△</v>
      </c>
      <c r="G5" s="23">
        <f>H4</f>
        <v>0</v>
      </c>
      <c r="H5" s="25"/>
      <c r="I5" s="37">
        <f t="shared" si="2"/>
      </c>
      <c r="J5" s="23"/>
      <c r="K5" s="25">
        <f>'Ｄ結果(9)'!H20</f>
        <v>0</v>
      </c>
      <c r="L5" s="37" t="str">
        <f t="shared" si="3"/>
        <v>△</v>
      </c>
      <c r="M5" s="23">
        <f>'Ｄ結果(9)'!J20</f>
        <v>0</v>
      </c>
      <c r="N5" s="25">
        <f>'Ｄ結果(9)'!H28</f>
        <v>0</v>
      </c>
      <c r="O5" s="37" t="str">
        <f t="shared" si="4"/>
        <v>△</v>
      </c>
      <c r="P5" s="23">
        <f>'Ｄ結果(9)'!J28</f>
        <v>0</v>
      </c>
      <c r="Q5" s="25">
        <f>'Ｄ結果(9)'!H37</f>
        <v>0</v>
      </c>
      <c r="R5" s="37" t="str">
        <f t="shared" si="5"/>
        <v>△</v>
      </c>
      <c r="S5" s="23">
        <f>'Ｄ結果(9)'!J37</f>
        <v>0</v>
      </c>
      <c r="T5" s="25">
        <f>'Ｄ結果(9)'!H30</f>
        <v>0</v>
      </c>
      <c r="U5" s="37" t="str">
        <f t="shared" si="6"/>
        <v>△</v>
      </c>
      <c r="V5" s="23">
        <f>'Ｄ結果(9)'!J30</f>
        <v>0</v>
      </c>
      <c r="W5" s="25">
        <f>'Ｄ結果(9)'!H19</f>
        <v>0</v>
      </c>
      <c r="X5" s="37" t="str">
        <f t="shared" si="7"/>
        <v>△</v>
      </c>
      <c r="Y5" s="23">
        <f>'Ｄ結果(9)'!J19</f>
        <v>0</v>
      </c>
      <c r="Z5" s="25">
        <f>'Ｄ結果(9)'!H39</f>
        <v>0</v>
      </c>
      <c r="AA5" s="37" t="str">
        <f t="shared" si="8"/>
        <v>△</v>
      </c>
      <c r="AB5" s="26">
        <f>'Ｄ結果(9)'!J39</f>
        <v>0</v>
      </c>
      <c r="AC5" s="43">
        <f t="shared" si="9"/>
        <v>0</v>
      </c>
      <c r="AD5" s="44">
        <f t="shared" si="10"/>
        <v>0</v>
      </c>
      <c r="AE5" s="45">
        <f t="shared" si="19"/>
        <v>8</v>
      </c>
      <c r="AF5" s="43">
        <f t="shared" si="11"/>
        <v>0</v>
      </c>
      <c r="AG5" s="44">
        <f t="shared" si="12"/>
        <v>0</v>
      </c>
      <c r="AH5" s="45">
        <f t="shared" si="13"/>
        <v>0</v>
      </c>
      <c r="AI5" s="43">
        <f t="shared" si="14"/>
        <v>8</v>
      </c>
      <c r="AJ5" s="46">
        <f t="shared" si="15"/>
        <v>1</v>
      </c>
      <c r="AK5" s="52"/>
      <c r="AL5" s="52"/>
      <c r="AM5" s="52"/>
      <c r="AN5" s="52"/>
      <c r="AP5" s="41">
        <f t="shared" si="16"/>
        <v>0</v>
      </c>
      <c r="AQ5" s="41">
        <f t="shared" si="17"/>
        <v>0</v>
      </c>
      <c r="AR5" s="42">
        <f t="shared" si="18"/>
        <v>8000010</v>
      </c>
    </row>
    <row r="6" spans="1:44" ht="30" customHeight="1">
      <c r="A6" s="21" t="str">
        <f>'Ｄ結果(9)'!L6</f>
        <v>湊第一SSS</v>
      </c>
      <c r="B6" s="25">
        <f>M3</f>
        <v>0</v>
      </c>
      <c r="C6" s="37" t="str">
        <f t="shared" si="0"/>
        <v>△</v>
      </c>
      <c r="D6" s="23">
        <f>K3</f>
        <v>0</v>
      </c>
      <c r="E6" s="25">
        <f>M4</f>
        <v>0</v>
      </c>
      <c r="F6" s="37" t="str">
        <f t="shared" si="1"/>
        <v>△</v>
      </c>
      <c r="G6" s="23">
        <f>K4</f>
        <v>0</v>
      </c>
      <c r="H6" s="25">
        <f>M5</f>
        <v>0</v>
      </c>
      <c r="I6" s="37" t="str">
        <f t="shared" si="2"/>
        <v>△</v>
      </c>
      <c r="J6" s="23">
        <f>K5</f>
        <v>0</v>
      </c>
      <c r="K6" s="25"/>
      <c r="L6" s="37">
        <f t="shared" si="3"/>
      </c>
      <c r="M6" s="23"/>
      <c r="N6" s="25">
        <f>'Ｄ結果(9)'!H7</f>
        <v>0</v>
      </c>
      <c r="O6" s="37" t="str">
        <f t="shared" si="4"/>
        <v>△</v>
      </c>
      <c r="P6" s="23">
        <f>'Ｄ結果(9)'!J7</f>
        <v>0</v>
      </c>
      <c r="Q6" s="25">
        <f>'Ｄ結果(9)'!H9</f>
        <v>0</v>
      </c>
      <c r="R6" s="37" t="str">
        <f t="shared" si="5"/>
        <v>△</v>
      </c>
      <c r="S6" s="23">
        <f>'Ｄ結果(9)'!J9</f>
        <v>0</v>
      </c>
      <c r="T6" s="25">
        <f>'Ｄ結果(9)'!H32</f>
        <v>0</v>
      </c>
      <c r="U6" s="37" t="str">
        <f t="shared" si="6"/>
        <v>△</v>
      </c>
      <c r="V6" s="23">
        <f>'Ｄ結果(9)'!J32</f>
        <v>0</v>
      </c>
      <c r="W6" s="25">
        <f>'Ｄ結果(9)'!H21</f>
        <v>0</v>
      </c>
      <c r="X6" s="37" t="str">
        <f t="shared" si="7"/>
        <v>△</v>
      </c>
      <c r="Y6" s="23">
        <f>'Ｄ結果(9)'!J21</f>
        <v>0</v>
      </c>
      <c r="Z6" s="25">
        <f>'Ｄ結果(9)'!H27</f>
        <v>0</v>
      </c>
      <c r="AA6" s="37" t="str">
        <f t="shared" si="8"/>
        <v>△</v>
      </c>
      <c r="AB6" s="26">
        <f>'Ｄ結果(9)'!J27</f>
        <v>0</v>
      </c>
      <c r="AC6" s="43">
        <f t="shared" si="9"/>
        <v>0</v>
      </c>
      <c r="AD6" s="44">
        <f t="shared" si="10"/>
        <v>0</v>
      </c>
      <c r="AE6" s="45">
        <f t="shared" si="19"/>
        <v>8</v>
      </c>
      <c r="AF6" s="43">
        <f t="shared" si="11"/>
        <v>0</v>
      </c>
      <c r="AG6" s="44">
        <f t="shared" si="12"/>
        <v>0</v>
      </c>
      <c r="AH6" s="45">
        <f t="shared" si="13"/>
        <v>0</v>
      </c>
      <c r="AI6" s="43">
        <f t="shared" si="14"/>
        <v>8</v>
      </c>
      <c r="AJ6" s="46">
        <f t="shared" si="15"/>
        <v>1</v>
      </c>
      <c r="AK6" s="52"/>
      <c r="AL6" s="52"/>
      <c r="AM6" s="52"/>
      <c r="AN6" s="52"/>
      <c r="AP6" s="41">
        <f t="shared" si="16"/>
        <v>0</v>
      </c>
      <c r="AQ6" s="41">
        <f t="shared" si="17"/>
        <v>0</v>
      </c>
      <c r="AR6" s="42">
        <f t="shared" si="18"/>
        <v>8000010</v>
      </c>
    </row>
    <row r="7" spans="1:44" ht="30" customHeight="1">
      <c r="A7" s="21" t="str">
        <f>'Ｄ結果(9)'!L7</f>
        <v>田彦SSS</v>
      </c>
      <c r="B7" s="25">
        <f>P3</f>
        <v>0</v>
      </c>
      <c r="C7" s="37" t="str">
        <f t="shared" si="0"/>
        <v>△</v>
      </c>
      <c r="D7" s="23">
        <f>N3</f>
        <v>0</v>
      </c>
      <c r="E7" s="25">
        <f>P4</f>
        <v>0</v>
      </c>
      <c r="F7" s="37" t="str">
        <f t="shared" si="1"/>
        <v>△</v>
      </c>
      <c r="G7" s="23">
        <f>N4</f>
        <v>0</v>
      </c>
      <c r="H7" s="25">
        <f>P5</f>
        <v>0</v>
      </c>
      <c r="I7" s="37" t="str">
        <f t="shared" si="2"/>
        <v>△</v>
      </c>
      <c r="J7" s="23">
        <f>N5</f>
        <v>0</v>
      </c>
      <c r="K7" s="25">
        <f>P6</f>
        <v>0</v>
      </c>
      <c r="L7" s="37" t="str">
        <f t="shared" si="3"/>
        <v>△</v>
      </c>
      <c r="M7" s="23">
        <f>N6</f>
        <v>0</v>
      </c>
      <c r="N7" s="25"/>
      <c r="O7" s="37">
        <f t="shared" si="4"/>
      </c>
      <c r="P7" s="23"/>
      <c r="Q7" s="25">
        <f>'Ｄ結果(9)'!H8</f>
        <v>0</v>
      </c>
      <c r="R7" s="37" t="str">
        <f t="shared" si="5"/>
        <v>△</v>
      </c>
      <c r="S7" s="23">
        <f>'Ｄ結果(9)'!J8</f>
        <v>0</v>
      </c>
      <c r="T7" s="25">
        <f>'Ｄ結果(9)'!H29</f>
        <v>0</v>
      </c>
      <c r="U7" s="37" t="str">
        <f t="shared" si="6"/>
        <v>△</v>
      </c>
      <c r="V7" s="23">
        <f>'Ｄ結果(9)'!J29</f>
        <v>0</v>
      </c>
      <c r="W7" s="25">
        <f>'Ｄ結果(9)'!H35</f>
        <v>0</v>
      </c>
      <c r="X7" s="37" t="str">
        <f t="shared" si="7"/>
        <v>△</v>
      </c>
      <c r="Y7" s="23">
        <f>'Ｄ結果(9)'!J35</f>
        <v>0</v>
      </c>
      <c r="Z7" s="25">
        <f>'Ｄ結果(9)'!H15</f>
        <v>0</v>
      </c>
      <c r="AA7" s="37" t="str">
        <f t="shared" si="8"/>
        <v>△</v>
      </c>
      <c r="AB7" s="26">
        <f>'Ｄ結果(9)'!J15</f>
        <v>0</v>
      </c>
      <c r="AC7" s="43">
        <f t="shared" si="9"/>
        <v>0</v>
      </c>
      <c r="AD7" s="44">
        <f t="shared" si="10"/>
        <v>0</v>
      </c>
      <c r="AE7" s="45">
        <f t="shared" si="19"/>
        <v>8</v>
      </c>
      <c r="AF7" s="43">
        <f t="shared" si="11"/>
        <v>0</v>
      </c>
      <c r="AG7" s="44">
        <f t="shared" si="12"/>
        <v>0</v>
      </c>
      <c r="AH7" s="45">
        <f t="shared" si="13"/>
        <v>0</v>
      </c>
      <c r="AI7" s="43">
        <f t="shared" si="14"/>
        <v>8</v>
      </c>
      <c r="AJ7" s="46">
        <f t="shared" si="15"/>
        <v>1</v>
      </c>
      <c r="AK7" s="52"/>
      <c r="AL7" s="52"/>
      <c r="AM7" s="52"/>
      <c r="AN7" s="52"/>
      <c r="AP7" s="41">
        <f t="shared" si="16"/>
        <v>0</v>
      </c>
      <c r="AQ7" s="41">
        <f t="shared" si="17"/>
        <v>0</v>
      </c>
      <c r="AR7" s="42">
        <f t="shared" si="18"/>
        <v>8000010</v>
      </c>
    </row>
    <row r="8" spans="1:44" ht="30" customHeight="1">
      <c r="A8" s="21" t="str">
        <f>'Ｄ結果(9)'!L8</f>
        <v>吉田ヶ丘SSS</v>
      </c>
      <c r="B8" s="25">
        <f>S3</f>
        <v>0</v>
      </c>
      <c r="C8" s="37" t="str">
        <f t="shared" si="0"/>
        <v>△</v>
      </c>
      <c r="D8" s="23">
        <f>Q3</f>
        <v>0</v>
      </c>
      <c r="E8" s="25">
        <f>S4</f>
        <v>0</v>
      </c>
      <c r="F8" s="37" t="str">
        <f t="shared" si="1"/>
        <v>△</v>
      </c>
      <c r="G8" s="23">
        <f>Q4</f>
        <v>0</v>
      </c>
      <c r="H8" s="25">
        <f>S5</f>
        <v>0</v>
      </c>
      <c r="I8" s="37" t="str">
        <f t="shared" si="2"/>
        <v>△</v>
      </c>
      <c r="J8" s="23">
        <f>Q5</f>
        <v>0</v>
      </c>
      <c r="K8" s="25">
        <f>S6</f>
        <v>0</v>
      </c>
      <c r="L8" s="37" t="str">
        <f t="shared" si="3"/>
        <v>△</v>
      </c>
      <c r="M8" s="23">
        <f>Q6</f>
        <v>0</v>
      </c>
      <c r="N8" s="25">
        <f>S7</f>
        <v>0</v>
      </c>
      <c r="O8" s="37" t="str">
        <f t="shared" si="4"/>
        <v>△</v>
      </c>
      <c r="P8" s="23">
        <f>Q7</f>
        <v>0</v>
      </c>
      <c r="Q8" s="25"/>
      <c r="R8" s="37">
        <f t="shared" si="5"/>
      </c>
      <c r="S8" s="23"/>
      <c r="T8" s="25">
        <f>'Ｄ結果(9)'!H17</f>
        <v>0</v>
      </c>
      <c r="U8" s="37" t="str">
        <f t="shared" si="6"/>
        <v>△</v>
      </c>
      <c r="V8" s="23">
        <f>'Ｄ結果(9)'!J17</f>
        <v>0</v>
      </c>
      <c r="W8" s="25">
        <f>'Ｄ結果(9)'!H24</f>
        <v>0</v>
      </c>
      <c r="X8" s="37" t="str">
        <f t="shared" si="7"/>
        <v>△</v>
      </c>
      <c r="Y8" s="23">
        <f>'Ｄ結果(9)'!J24</f>
        <v>0</v>
      </c>
      <c r="Z8" s="25">
        <f>'Ｄ結果(9)'!H38</f>
        <v>0</v>
      </c>
      <c r="AA8" s="37" t="str">
        <f t="shared" si="8"/>
        <v>△</v>
      </c>
      <c r="AB8" s="26">
        <f>'Ｄ結果(9)'!J38</f>
        <v>0</v>
      </c>
      <c r="AC8" s="43">
        <f t="shared" si="9"/>
        <v>0</v>
      </c>
      <c r="AD8" s="44">
        <f t="shared" si="10"/>
        <v>0</v>
      </c>
      <c r="AE8" s="45">
        <f t="shared" si="19"/>
        <v>8</v>
      </c>
      <c r="AF8" s="43">
        <f t="shared" si="11"/>
        <v>0</v>
      </c>
      <c r="AG8" s="44">
        <f t="shared" si="12"/>
        <v>0</v>
      </c>
      <c r="AH8" s="45">
        <f t="shared" si="13"/>
        <v>0</v>
      </c>
      <c r="AI8" s="43">
        <f t="shared" si="14"/>
        <v>8</v>
      </c>
      <c r="AJ8" s="46">
        <f t="shared" si="15"/>
        <v>1</v>
      </c>
      <c r="AK8" s="52"/>
      <c r="AL8" s="52"/>
      <c r="AM8" s="52"/>
      <c r="AN8" s="52"/>
      <c r="AP8" s="41">
        <f t="shared" si="16"/>
        <v>0</v>
      </c>
      <c r="AQ8" s="41">
        <f t="shared" si="17"/>
        <v>0</v>
      </c>
      <c r="AR8" s="42">
        <f t="shared" si="18"/>
        <v>8000010</v>
      </c>
    </row>
    <row r="9" spans="1:44" ht="30" customHeight="1">
      <c r="A9" s="21" t="str">
        <f>'Ｄ結果(9)'!L9</f>
        <v>六ツ野SSSA</v>
      </c>
      <c r="B9" s="25">
        <f>V3</f>
        <v>0</v>
      </c>
      <c r="C9" s="37" t="str">
        <f t="shared" si="0"/>
        <v>△</v>
      </c>
      <c r="D9" s="23">
        <f>T3</f>
        <v>0</v>
      </c>
      <c r="E9" s="25">
        <f>V4</f>
        <v>0</v>
      </c>
      <c r="F9" s="37" t="str">
        <f t="shared" si="1"/>
        <v>△</v>
      </c>
      <c r="G9" s="23">
        <f>T4</f>
        <v>0</v>
      </c>
      <c r="H9" s="25">
        <f>V5</f>
        <v>0</v>
      </c>
      <c r="I9" s="37" t="str">
        <f t="shared" si="2"/>
        <v>△</v>
      </c>
      <c r="J9" s="23">
        <f>T5</f>
        <v>0</v>
      </c>
      <c r="K9" s="25">
        <f>V6</f>
        <v>0</v>
      </c>
      <c r="L9" s="37" t="str">
        <f t="shared" si="3"/>
        <v>△</v>
      </c>
      <c r="M9" s="23">
        <f>T6</f>
        <v>0</v>
      </c>
      <c r="N9" s="25">
        <f>V7</f>
        <v>0</v>
      </c>
      <c r="O9" s="37" t="str">
        <f t="shared" si="4"/>
        <v>△</v>
      </c>
      <c r="P9" s="23">
        <f>T7</f>
        <v>0</v>
      </c>
      <c r="Q9" s="25">
        <f>V8</f>
        <v>0</v>
      </c>
      <c r="R9" s="37" t="str">
        <f t="shared" si="5"/>
        <v>△</v>
      </c>
      <c r="S9" s="23">
        <f>T8</f>
        <v>0</v>
      </c>
      <c r="T9" s="25"/>
      <c r="U9" s="37">
        <f t="shared" si="6"/>
      </c>
      <c r="V9" s="23"/>
      <c r="W9" s="25">
        <f>'Ｄ結果(9)'!H10</f>
        <v>0</v>
      </c>
      <c r="X9" s="37" t="str">
        <f t="shared" si="7"/>
        <v>△</v>
      </c>
      <c r="Y9" s="23">
        <f>'Ｄ結果(9)'!J10</f>
        <v>0</v>
      </c>
      <c r="Z9" s="25">
        <f>'Ｄ結果(9)'!H12</f>
        <v>0</v>
      </c>
      <c r="AA9" s="37" t="str">
        <f t="shared" si="8"/>
        <v>△</v>
      </c>
      <c r="AB9" s="26">
        <f>'Ｄ結果(9)'!J12</f>
        <v>0</v>
      </c>
      <c r="AC9" s="43">
        <f t="shared" si="9"/>
        <v>0</v>
      </c>
      <c r="AD9" s="44">
        <f t="shared" si="10"/>
        <v>0</v>
      </c>
      <c r="AE9" s="45">
        <f t="shared" si="19"/>
        <v>8</v>
      </c>
      <c r="AF9" s="43">
        <f t="shared" si="11"/>
        <v>0</v>
      </c>
      <c r="AG9" s="44">
        <f t="shared" si="12"/>
        <v>0</v>
      </c>
      <c r="AH9" s="45">
        <f t="shared" si="13"/>
        <v>0</v>
      </c>
      <c r="AI9" s="43">
        <f t="shared" si="14"/>
        <v>8</v>
      </c>
      <c r="AJ9" s="46">
        <f t="shared" si="15"/>
        <v>1</v>
      </c>
      <c r="AK9" s="52"/>
      <c r="AL9" s="52"/>
      <c r="AM9" s="52"/>
      <c r="AN9" s="52"/>
      <c r="AP9" s="41">
        <f t="shared" si="16"/>
        <v>0</v>
      </c>
      <c r="AQ9" s="41">
        <f t="shared" si="17"/>
        <v>0</v>
      </c>
      <c r="AR9" s="42">
        <f t="shared" si="18"/>
        <v>8000010</v>
      </c>
    </row>
    <row r="10" spans="1:44" ht="30" customHeight="1">
      <c r="A10" s="21" t="str">
        <f>'Ｄ結果(9)'!L10</f>
        <v>FCリリー</v>
      </c>
      <c r="B10" s="25">
        <f>Y3</f>
        <v>0</v>
      </c>
      <c r="C10" s="37" t="str">
        <f t="shared" si="0"/>
        <v>△</v>
      </c>
      <c r="D10" s="23">
        <f>W3</f>
        <v>0</v>
      </c>
      <c r="E10" s="25">
        <f>Y4</f>
        <v>0</v>
      </c>
      <c r="F10" s="37" t="str">
        <f t="shared" si="1"/>
        <v>△</v>
      </c>
      <c r="G10" s="23">
        <f>W4</f>
        <v>0</v>
      </c>
      <c r="H10" s="25">
        <f>Y5</f>
        <v>0</v>
      </c>
      <c r="I10" s="37" t="str">
        <f t="shared" si="2"/>
        <v>△</v>
      </c>
      <c r="J10" s="23">
        <f>W5</f>
        <v>0</v>
      </c>
      <c r="K10" s="25">
        <f>Y6</f>
        <v>0</v>
      </c>
      <c r="L10" s="37" t="str">
        <f t="shared" si="3"/>
        <v>△</v>
      </c>
      <c r="M10" s="23">
        <f>W6</f>
        <v>0</v>
      </c>
      <c r="N10" s="25">
        <f>Y7</f>
        <v>0</v>
      </c>
      <c r="O10" s="37" t="str">
        <f t="shared" si="4"/>
        <v>△</v>
      </c>
      <c r="P10" s="23">
        <f>W7</f>
        <v>0</v>
      </c>
      <c r="Q10" s="25">
        <f>Y8</f>
        <v>0</v>
      </c>
      <c r="R10" s="37" t="str">
        <f t="shared" si="5"/>
        <v>△</v>
      </c>
      <c r="S10" s="23">
        <f>W8</f>
        <v>0</v>
      </c>
      <c r="T10" s="25">
        <f>Y9</f>
        <v>0</v>
      </c>
      <c r="U10" s="37" t="str">
        <f t="shared" si="6"/>
        <v>△</v>
      </c>
      <c r="V10" s="23">
        <f>W9</f>
        <v>0</v>
      </c>
      <c r="W10" s="25"/>
      <c r="X10" s="37">
        <f t="shared" si="7"/>
      </c>
      <c r="Y10" s="23"/>
      <c r="Z10" s="25">
        <f>'Ｄ結果(9)'!H11</f>
        <v>0</v>
      </c>
      <c r="AA10" s="37" t="str">
        <f t="shared" si="8"/>
        <v>△</v>
      </c>
      <c r="AB10" s="26">
        <f>'Ｄ結果(9)'!J11</f>
        <v>0</v>
      </c>
      <c r="AC10" s="43">
        <f t="shared" si="9"/>
        <v>0</v>
      </c>
      <c r="AD10" s="44">
        <f t="shared" si="10"/>
        <v>0</v>
      </c>
      <c r="AE10" s="45">
        <f t="shared" si="19"/>
        <v>8</v>
      </c>
      <c r="AF10" s="43">
        <f t="shared" si="11"/>
        <v>0</v>
      </c>
      <c r="AG10" s="44">
        <f t="shared" si="12"/>
        <v>0</v>
      </c>
      <c r="AH10" s="45">
        <f t="shared" si="13"/>
        <v>0</v>
      </c>
      <c r="AI10" s="43">
        <f t="shared" si="14"/>
        <v>8</v>
      </c>
      <c r="AJ10" s="46">
        <f t="shared" si="15"/>
        <v>1</v>
      </c>
      <c r="AK10" s="52"/>
      <c r="AL10" s="52"/>
      <c r="AM10" s="52"/>
      <c r="AN10" s="52"/>
      <c r="AP10" s="41">
        <f t="shared" si="16"/>
        <v>0</v>
      </c>
      <c r="AQ10" s="41">
        <f t="shared" si="17"/>
        <v>0</v>
      </c>
      <c r="AR10" s="42">
        <f t="shared" si="18"/>
        <v>8000010</v>
      </c>
    </row>
    <row r="11" spans="1:44" ht="30" customHeight="1" thickBot="1">
      <c r="A11" s="22" t="str">
        <f>'Ｄ結果(9)'!L11</f>
        <v>荒谷台FC</v>
      </c>
      <c r="B11" s="27">
        <f>AB3</f>
        <v>0</v>
      </c>
      <c r="C11" s="38" t="str">
        <f t="shared" si="0"/>
        <v>△</v>
      </c>
      <c r="D11" s="24">
        <f>Z3</f>
        <v>0</v>
      </c>
      <c r="E11" s="27">
        <f>AB4</f>
        <v>0</v>
      </c>
      <c r="F11" s="38" t="str">
        <f t="shared" si="1"/>
        <v>△</v>
      </c>
      <c r="G11" s="24">
        <f>Z4</f>
        <v>0</v>
      </c>
      <c r="H11" s="27">
        <f>AB5</f>
        <v>0</v>
      </c>
      <c r="I11" s="38" t="str">
        <f t="shared" si="2"/>
        <v>△</v>
      </c>
      <c r="J11" s="24">
        <f>Z5</f>
        <v>0</v>
      </c>
      <c r="K11" s="27">
        <f>AB6</f>
        <v>0</v>
      </c>
      <c r="L11" s="38" t="str">
        <f t="shared" si="3"/>
        <v>△</v>
      </c>
      <c r="M11" s="24">
        <f>Z6</f>
        <v>0</v>
      </c>
      <c r="N11" s="27">
        <f>AB7</f>
        <v>0</v>
      </c>
      <c r="O11" s="38" t="str">
        <f t="shared" si="4"/>
        <v>△</v>
      </c>
      <c r="P11" s="24">
        <f>Z7</f>
        <v>0</v>
      </c>
      <c r="Q11" s="27">
        <f>AB8</f>
        <v>0</v>
      </c>
      <c r="R11" s="38" t="str">
        <f t="shared" si="5"/>
        <v>△</v>
      </c>
      <c r="S11" s="24">
        <f>Z8</f>
        <v>0</v>
      </c>
      <c r="T11" s="27">
        <f>AB9</f>
        <v>0</v>
      </c>
      <c r="U11" s="38" t="str">
        <f t="shared" si="6"/>
        <v>△</v>
      </c>
      <c r="V11" s="24">
        <f>Z9</f>
        <v>0</v>
      </c>
      <c r="W11" s="27">
        <f>AB10</f>
        <v>0</v>
      </c>
      <c r="X11" s="38" t="str">
        <f t="shared" si="7"/>
        <v>△</v>
      </c>
      <c r="Y11" s="24">
        <f>Z10</f>
        <v>0</v>
      </c>
      <c r="Z11" s="27"/>
      <c r="AA11" s="38">
        <f t="shared" si="8"/>
      </c>
      <c r="AB11" s="35"/>
      <c r="AC11" s="47">
        <f t="shared" si="9"/>
        <v>0</v>
      </c>
      <c r="AD11" s="48">
        <f t="shared" si="10"/>
        <v>0</v>
      </c>
      <c r="AE11" s="49">
        <f t="shared" si="19"/>
        <v>8</v>
      </c>
      <c r="AF11" s="47">
        <f t="shared" si="11"/>
        <v>0</v>
      </c>
      <c r="AG11" s="48">
        <f t="shared" si="12"/>
        <v>0</v>
      </c>
      <c r="AH11" s="49">
        <f t="shared" si="13"/>
        <v>0</v>
      </c>
      <c r="AI11" s="47">
        <f t="shared" si="14"/>
        <v>8</v>
      </c>
      <c r="AJ11" s="50">
        <f t="shared" si="15"/>
        <v>1</v>
      </c>
      <c r="AK11" s="52"/>
      <c r="AL11" s="52"/>
      <c r="AM11" s="52"/>
      <c r="AN11" s="52"/>
      <c r="AP11" s="41">
        <f t="shared" si="16"/>
        <v>0</v>
      </c>
      <c r="AQ11" s="41">
        <f t="shared" si="17"/>
        <v>0</v>
      </c>
      <c r="AR11" s="42">
        <f t="shared" si="18"/>
        <v>8000010</v>
      </c>
    </row>
    <row r="18" ht="30" customHeight="1">
      <c r="AC18" s="34">
        <f>COUNTIF(T18:AB18,"○")</f>
        <v>0</v>
      </c>
    </row>
  </sheetData>
  <sheetProtection/>
  <mergeCells count="9">
    <mergeCell ref="B2:D2"/>
    <mergeCell ref="E2:G2"/>
    <mergeCell ref="H2:J2"/>
    <mergeCell ref="K2:M2"/>
    <mergeCell ref="Z2:AB2"/>
    <mergeCell ref="N2:P2"/>
    <mergeCell ref="Q2:S2"/>
    <mergeCell ref="T2:V2"/>
    <mergeCell ref="W2:Y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B1:L39"/>
  <sheetViews>
    <sheetView workbookViewId="0" topLeftCell="D1">
      <selection activeCell="B3" sqref="B3"/>
    </sheetView>
  </sheetViews>
  <sheetFormatPr defaultColWidth="9.00390625" defaultRowHeight="21" customHeight="1"/>
  <cols>
    <col min="1" max="1" width="0.2421875" style="2" customWidth="1"/>
    <col min="2" max="2" width="3.75390625" style="2" customWidth="1"/>
    <col min="3" max="3" width="8.75390625" style="2" customWidth="1"/>
    <col min="4" max="4" width="14.875" style="2" customWidth="1"/>
    <col min="5" max="5" width="3.50390625" style="2" bestFit="1" customWidth="1"/>
    <col min="6" max="6" width="11.00390625" style="2" customWidth="1"/>
    <col min="7" max="7" width="17.625" style="2" customWidth="1"/>
    <col min="8" max="8" width="4.875" style="2" customWidth="1"/>
    <col min="9" max="9" width="3.75390625" style="2" customWidth="1"/>
    <col min="10" max="10" width="5.00390625" style="2" customWidth="1"/>
    <col min="11" max="11" width="17.50390625" style="2" customWidth="1"/>
    <col min="12" max="12" width="13.625" style="2" bestFit="1" customWidth="1"/>
    <col min="13" max="16384" width="9.00390625" style="2" customWidth="1"/>
  </cols>
  <sheetData>
    <row r="1" spans="3:11" ht="21" customHeight="1">
      <c r="C1" s="87" t="s">
        <v>103</v>
      </c>
      <c r="D1" s="87"/>
      <c r="E1" s="87"/>
      <c r="F1" s="87"/>
      <c r="G1" s="87"/>
      <c r="H1" s="87"/>
      <c r="I1" s="87"/>
      <c r="J1" s="87"/>
      <c r="K1" s="87"/>
    </row>
    <row r="2" ht="3.75" customHeight="1" thickBot="1"/>
    <row r="3" spans="2:12" ht="21" customHeight="1" thickBot="1">
      <c r="B3" s="10" t="s">
        <v>104</v>
      </c>
      <c r="C3" s="3" t="s">
        <v>2</v>
      </c>
      <c r="D3" s="4" t="s">
        <v>0</v>
      </c>
      <c r="E3" s="91" t="s">
        <v>3</v>
      </c>
      <c r="F3" s="91"/>
      <c r="G3" s="88" t="s">
        <v>1</v>
      </c>
      <c r="H3" s="89"/>
      <c r="I3" s="89"/>
      <c r="J3" s="89"/>
      <c r="K3" s="90"/>
      <c r="L3" s="2" t="s">
        <v>95</v>
      </c>
    </row>
    <row r="4" spans="2:12" ht="21" customHeight="1">
      <c r="B4" s="77" t="s">
        <v>27</v>
      </c>
      <c r="C4" s="82" t="s">
        <v>72</v>
      </c>
      <c r="D4" s="86" t="str">
        <f>L3</f>
        <v>セレソン</v>
      </c>
      <c r="E4" s="5">
        <v>1</v>
      </c>
      <c r="F4" s="5" t="s">
        <v>26</v>
      </c>
      <c r="G4" s="13" t="str">
        <f>L3</f>
        <v>セレソン</v>
      </c>
      <c r="H4" s="13"/>
      <c r="I4" s="5" t="s">
        <v>53</v>
      </c>
      <c r="J4" s="18"/>
      <c r="K4" s="18" t="str">
        <f>L4</f>
        <v>涸沼ＳＳＳ</v>
      </c>
      <c r="L4" s="2" t="s">
        <v>96</v>
      </c>
    </row>
    <row r="5" spans="2:12" ht="21" customHeight="1">
      <c r="B5" s="78"/>
      <c r="C5" s="83"/>
      <c r="D5" s="80"/>
      <c r="E5" s="6">
        <v>2</v>
      </c>
      <c r="F5" s="6" t="s">
        <v>32</v>
      </c>
      <c r="G5" s="14" t="str">
        <f>L4</f>
        <v>涸沼ＳＳＳ</v>
      </c>
      <c r="H5" s="14"/>
      <c r="I5" s="6" t="s">
        <v>53</v>
      </c>
      <c r="J5" s="11"/>
      <c r="K5" s="11" t="str">
        <f>L5</f>
        <v>内原ＳＳＳ</v>
      </c>
      <c r="L5" s="2" t="s">
        <v>97</v>
      </c>
    </row>
    <row r="6" spans="2:12" ht="21" customHeight="1">
      <c r="B6" s="78"/>
      <c r="C6" s="83"/>
      <c r="D6" s="80"/>
      <c r="E6" s="6">
        <v>3</v>
      </c>
      <c r="F6" s="6" t="s">
        <v>73</v>
      </c>
      <c r="G6" s="14" t="str">
        <f>L3</f>
        <v>セレソン</v>
      </c>
      <c r="H6" s="14"/>
      <c r="I6" s="6" t="s">
        <v>53</v>
      </c>
      <c r="J6" s="11"/>
      <c r="K6" s="11" t="str">
        <f>L5</f>
        <v>内原ＳＳＳ</v>
      </c>
      <c r="L6" s="2" t="s">
        <v>98</v>
      </c>
    </row>
    <row r="7" spans="2:12" ht="21" customHeight="1">
      <c r="B7" s="78"/>
      <c r="C7" s="84" t="s">
        <v>90</v>
      </c>
      <c r="D7" s="80" t="str">
        <f>L6</f>
        <v>緑岡SSSA</v>
      </c>
      <c r="E7" s="6">
        <v>1</v>
      </c>
      <c r="F7" s="6" t="s">
        <v>91</v>
      </c>
      <c r="G7" s="14" t="str">
        <f>L6</f>
        <v>緑岡SSSA</v>
      </c>
      <c r="H7" s="14"/>
      <c r="I7" s="6" t="s">
        <v>53</v>
      </c>
      <c r="J7" s="11"/>
      <c r="K7" s="11" t="str">
        <f>L7</f>
        <v>羽鳥SSS</v>
      </c>
      <c r="L7" s="2" t="s">
        <v>99</v>
      </c>
    </row>
    <row r="8" spans="2:12" ht="21" customHeight="1">
      <c r="B8" s="78"/>
      <c r="C8" s="83"/>
      <c r="D8" s="80"/>
      <c r="E8" s="6">
        <v>2</v>
      </c>
      <c r="F8" s="6" t="s">
        <v>24</v>
      </c>
      <c r="G8" s="14" t="str">
        <f>L7</f>
        <v>羽鳥SSS</v>
      </c>
      <c r="H8" s="14"/>
      <c r="I8" s="6" t="s">
        <v>53</v>
      </c>
      <c r="J8" s="11"/>
      <c r="K8" s="11" t="str">
        <f>L8</f>
        <v>小川SSS</v>
      </c>
      <c r="L8" s="2" t="s">
        <v>100</v>
      </c>
    </row>
    <row r="9" spans="2:12" ht="21" customHeight="1">
      <c r="B9" s="78"/>
      <c r="C9" s="83"/>
      <c r="D9" s="80"/>
      <c r="E9" s="6">
        <v>3</v>
      </c>
      <c r="F9" s="6" t="s">
        <v>31</v>
      </c>
      <c r="G9" s="14" t="str">
        <f>L6</f>
        <v>緑岡SSSA</v>
      </c>
      <c r="H9" s="14"/>
      <c r="I9" s="6" t="s">
        <v>53</v>
      </c>
      <c r="J9" s="11"/>
      <c r="K9" s="11" t="str">
        <f>L8</f>
        <v>小川SSS</v>
      </c>
      <c r="L9" s="2" t="s">
        <v>14</v>
      </c>
    </row>
    <row r="10" spans="2:12" ht="21" customHeight="1">
      <c r="B10" s="78"/>
      <c r="C10" s="84" t="s">
        <v>92</v>
      </c>
      <c r="D10" s="80" t="str">
        <f>L9</f>
        <v>新荘常磐SSS</v>
      </c>
      <c r="E10" s="6">
        <v>1</v>
      </c>
      <c r="F10" s="6" t="s">
        <v>93</v>
      </c>
      <c r="G10" s="14" t="str">
        <f>L9</f>
        <v>新荘常磐SSS</v>
      </c>
      <c r="H10" s="14"/>
      <c r="I10" s="6" t="s">
        <v>53</v>
      </c>
      <c r="J10" s="11"/>
      <c r="K10" s="11" t="str">
        <f>L10</f>
        <v>笠間SSS</v>
      </c>
      <c r="L10" s="2" t="s">
        <v>101</v>
      </c>
    </row>
    <row r="11" spans="2:12" ht="21" customHeight="1">
      <c r="B11" s="78"/>
      <c r="C11" s="84"/>
      <c r="D11" s="80"/>
      <c r="E11" s="6">
        <v>2</v>
      </c>
      <c r="F11" s="6" t="s">
        <v>77</v>
      </c>
      <c r="G11" s="14" t="str">
        <f>L10</f>
        <v>笠間SSS</v>
      </c>
      <c r="H11" s="14"/>
      <c r="I11" s="6" t="s">
        <v>53</v>
      </c>
      <c r="J11" s="11"/>
      <c r="K11" s="11" t="str">
        <f>L11</f>
        <v>玉里SSC</v>
      </c>
      <c r="L11" s="2" t="s">
        <v>102</v>
      </c>
    </row>
    <row r="12" spans="2:11" ht="21" customHeight="1" thickBot="1">
      <c r="B12" s="78"/>
      <c r="C12" s="85"/>
      <c r="D12" s="81"/>
      <c r="E12" s="7">
        <v>3</v>
      </c>
      <c r="F12" s="7" t="s">
        <v>31</v>
      </c>
      <c r="G12" s="15" t="str">
        <f>L9</f>
        <v>新荘常磐SSS</v>
      </c>
      <c r="H12" s="15"/>
      <c r="I12" s="8" t="s">
        <v>53</v>
      </c>
      <c r="J12" s="19"/>
      <c r="K12" s="19" t="str">
        <f>L11</f>
        <v>玉里SSC</v>
      </c>
    </row>
    <row r="13" spans="2:11" ht="21" customHeight="1">
      <c r="B13" s="77" t="s">
        <v>28</v>
      </c>
      <c r="C13" s="82" t="s">
        <v>78</v>
      </c>
      <c r="D13" s="86" t="str">
        <f>L7</f>
        <v>羽鳥SSS</v>
      </c>
      <c r="E13" s="5">
        <v>1</v>
      </c>
      <c r="F13" s="5" t="s">
        <v>26</v>
      </c>
      <c r="G13" s="13" t="str">
        <f>L3</f>
        <v>セレソン</v>
      </c>
      <c r="H13" s="13"/>
      <c r="I13" s="5" t="s">
        <v>53</v>
      </c>
      <c r="J13" s="18"/>
      <c r="K13" s="18" t="str">
        <f>L7</f>
        <v>羽鳥SSS</v>
      </c>
    </row>
    <row r="14" spans="2:11" ht="21" customHeight="1">
      <c r="B14" s="78"/>
      <c r="C14" s="83"/>
      <c r="D14" s="80"/>
      <c r="E14" s="6">
        <v>2</v>
      </c>
      <c r="F14" s="6" t="s">
        <v>24</v>
      </c>
      <c r="G14" s="14" t="str">
        <f>L3</f>
        <v>セレソン</v>
      </c>
      <c r="H14" s="14"/>
      <c r="I14" s="6" t="s">
        <v>53</v>
      </c>
      <c r="J14" s="11"/>
      <c r="K14" s="11" t="str">
        <f>L11</f>
        <v>玉里SSC</v>
      </c>
    </row>
    <row r="15" spans="2:11" ht="21" customHeight="1">
      <c r="B15" s="78"/>
      <c r="C15" s="83"/>
      <c r="D15" s="80"/>
      <c r="E15" s="6">
        <v>3</v>
      </c>
      <c r="F15" s="6" t="s">
        <v>25</v>
      </c>
      <c r="G15" s="14" t="str">
        <f>K13</f>
        <v>羽鳥SSS</v>
      </c>
      <c r="H15" s="14"/>
      <c r="I15" s="6" t="s">
        <v>53</v>
      </c>
      <c r="J15" s="11"/>
      <c r="K15" s="11" t="str">
        <f>K14</f>
        <v>玉里SSC</v>
      </c>
    </row>
    <row r="16" spans="2:11" ht="21" customHeight="1">
      <c r="B16" s="78"/>
      <c r="C16" s="84" t="s">
        <v>78</v>
      </c>
      <c r="D16" s="80" t="str">
        <f>L4</f>
        <v>涸沼ＳＳＳ</v>
      </c>
      <c r="E16" s="6">
        <v>1</v>
      </c>
      <c r="F16" s="6" t="s">
        <v>26</v>
      </c>
      <c r="G16" s="14" t="str">
        <f>L4</f>
        <v>涸沼ＳＳＳ</v>
      </c>
      <c r="H16" s="14"/>
      <c r="I16" s="6" t="s">
        <v>53</v>
      </c>
      <c r="J16" s="11"/>
      <c r="K16" s="11" t="str">
        <f>L8</f>
        <v>小川SSS</v>
      </c>
    </row>
    <row r="17" spans="2:11" ht="21" customHeight="1">
      <c r="B17" s="78"/>
      <c r="C17" s="83"/>
      <c r="D17" s="80"/>
      <c r="E17" s="6">
        <v>2</v>
      </c>
      <c r="F17" s="6" t="s">
        <v>24</v>
      </c>
      <c r="G17" s="14" t="str">
        <f>K16</f>
        <v>小川SSS</v>
      </c>
      <c r="H17" s="14"/>
      <c r="I17" s="6" t="s">
        <v>53</v>
      </c>
      <c r="J17" s="11"/>
      <c r="K17" s="11" t="str">
        <f>K18</f>
        <v>新荘常磐SSS</v>
      </c>
    </row>
    <row r="18" spans="2:11" ht="21" customHeight="1">
      <c r="B18" s="78"/>
      <c r="C18" s="83"/>
      <c r="D18" s="80"/>
      <c r="E18" s="6">
        <v>3</v>
      </c>
      <c r="F18" s="6" t="s">
        <v>25</v>
      </c>
      <c r="G18" s="14" t="str">
        <f>G16</f>
        <v>涸沼ＳＳＳ</v>
      </c>
      <c r="H18" s="14"/>
      <c r="I18" s="6" t="s">
        <v>53</v>
      </c>
      <c r="J18" s="11"/>
      <c r="K18" s="11" t="str">
        <f>L9</f>
        <v>新荘常磐SSS</v>
      </c>
    </row>
    <row r="19" spans="2:11" ht="21" customHeight="1">
      <c r="B19" s="78"/>
      <c r="C19" s="84" t="s">
        <v>78</v>
      </c>
      <c r="D19" s="80" t="str">
        <f>L10</f>
        <v>笠間SSS</v>
      </c>
      <c r="E19" s="6">
        <v>1</v>
      </c>
      <c r="F19" s="6" t="s">
        <v>26</v>
      </c>
      <c r="G19" s="14" t="str">
        <f>G20</f>
        <v>内原ＳＳＳ</v>
      </c>
      <c r="H19" s="14"/>
      <c r="I19" s="6" t="s">
        <v>53</v>
      </c>
      <c r="J19" s="11"/>
      <c r="K19" s="11" t="str">
        <f>L10</f>
        <v>笠間SSS</v>
      </c>
    </row>
    <row r="20" spans="2:11" ht="21" customHeight="1">
      <c r="B20" s="78"/>
      <c r="C20" s="84"/>
      <c r="D20" s="80"/>
      <c r="E20" s="6">
        <v>2</v>
      </c>
      <c r="F20" s="6" t="s">
        <v>24</v>
      </c>
      <c r="G20" s="14" t="str">
        <f>L5</f>
        <v>内原ＳＳＳ</v>
      </c>
      <c r="H20" s="14"/>
      <c r="I20" s="6" t="s">
        <v>53</v>
      </c>
      <c r="J20" s="11"/>
      <c r="K20" s="11" t="str">
        <f>L6</f>
        <v>緑岡SSSA</v>
      </c>
    </row>
    <row r="21" spans="2:11" ht="21" customHeight="1" thickBot="1">
      <c r="B21" s="78"/>
      <c r="C21" s="85"/>
      <c r="D21" s="81"/>
      <c r="E21" s="7">
        <v>3</v>
      </c>
      <c r="F21" s="7" t="s">
        <v>25</v>
      </c>
      <c r="G21" s="16" t="str">
        <f>K20</f>
        <v>緑岡SSSA</v>
      </c>
      <c r="H21" s="16"/>
      <c r="I21" s="8" t="s">
        <v>53</v>
      </c>
      <c r="J21" s="12"/>
      <c r="K21" s="12" t="str">
        <f>K19</f>
        <v>笠間SSS</v>
      </c>
    </row>
    <row r="22" spans="2:11" ht="21" customHeight="1">
      <c r="B22" s="77" t="s">
        <v>29</v>
      </c>
      <c r="C22" s="82" t="s">
        <v>79</v>
      </c>
      <c r="D22" s="86" t="str">
        <f>L8</f>
        <v>小川SSS</v>
      </c>
      <c r="E22" s="5">
        <v>1</v>
      </c>
      <c r="F22" s="5" t="s">
        <v>26</v>
      </c>
      <c r="G22" s="13" t="str">
        <f>L3</f>
        <v>セレソン</v>
      </c>
      <c r="H22" s="13"/>
      <c r="I22" s="5" t="s">
        <v>53</v>
      </c>
      <c r="J22" s="18"/>
      <c r="K22" s="18" t="str">
        <f>L8</f>
        <v>小川SSS</v>
      </c>
    </row>
    <row r="23" spans="2:11" ht="21" customHeight="1">
      <c r="B23" s="78"/>
      <c r="C23" s="83"/>
      <c r="D23" s="80"/>
      <c r="E23" s="6">
        <v>2</v>
      </c>
      <c r="F23" s="6" t="s">
        <v>24</v>
      </c>
      <c r="G23" s="14" t="str">
        <f>G22</f>
        <v>セレソン</v>
      </c>
      <c r="H23" s="14"/>
      <c r="I23" s="6" t="s">
        <v>53</v>
      </c>
      <c r="J23" s="11"/>
      <c r="K23" s="11" t="str">
        <f>L10</f>
        <v>笠間SSS</v>
      </c>
    </row>
    <row r="24" spans="2:11" ht="21" customHeight="1">
      <c r="B24" s="78"/>
      <c r="C24" s="83"/>
      <c r="D24" s="80"/>
      <c r="E24" s="6">
        <v>3</v>
      </c>
      <c r="F24" s="6" t="s">
        <v>25</v>
      </c>
      <c r="G24" s="14" t="str">
        <f>K22</f>
        <v>小川SSS</v>
      </c>
      <c r="H24" s="14"/>
      <c r="I24" s="6" t="s">
        <v>53</v>
      </c>
      <c r="J24" s="11"/>
      <c r="K24" s="11" t="str">
        <f>K23</f>
        <v>笠間SSS</v>
      </c>
    </row>
    <row r="25" spans="2:11" ht="21" customHeight="1">
      <c r="B25" s="78"/>
      <c r="C25" s="84" t="s">
        <v>79</v>
      </c>
      <c r="D25" s="80" t="str">
        <f>L11</f>
        <v>玉里SSC</v>
      </c>
      <c r="E25" s="6">
        <v>1</v>
      </c>
      <c r="F25" s="6" t="s">
        <v>26</v>
      </c>
      <c r="G25" s="14" t="str">
        <f>G26</f>
        <v>涸沼ＳＳＳ</v>
      </c>
      <c r="H25" s="14"/>
      <c r="I25" s="6" t="s">
        <v>53</v>
      </c>
      <c r="J25" s="11"/>
      <c r="K25" s="11" t="str">
        <f>L11</f>
        <v>玉里SSC</v>
      </c>
    </row>
    <row r="26" spans="2:11" ht="21" customHeight="1">
      <c r="B26" s="78"/>
      <c r="C26" s="83"/>
      <c r="D26" s="80"/>
      <c r="E26" s="6">
        <v>2</v>
      </c>
      <c r="F26" s="6" t="s">
        <v>24</v>
      </c>
      <c r="G26" s="14" t="str">
        <f>L4</f>
        <v>涸沼ＳＳＳ</v>
      </c>
      <c r="H26" s="14"/>
      <c r="I26" s="6" t="s">
        <v>53</v>
      </c>
      <c r="J26" s="11"/>
      <c r="K26" s="11" t="str">
        <f>L6</f>
        <v>緑岡SSSA</v>
      </c>
    </row>
    <row r="27" spans="2:11" ht="21" customHeight="1">
      <c r="B27" s="78"/>
      <c r="C27" s="83"/>
      <c r="D27" s="80"/>
      <c r="E27" s="6">
        <v>3</v>
      </c>
      <c r="F27" s="6" t="s">
        <v>25</v>
      </c>
      <c r="G27" s="14" t="str">
        <f>K26</f>
        <v>緑岡SSSA</v>
      </c>
      <c r="H27" s="14"/>
      <c r="I27" s="6" t="s">
        <v>53</v>
      </c>
      <c r="J27" s="11"/>
      <c r="K27" s="11" t="str">
        <f>K25</f>
        <v>玉里SSC</v>
      </c>
    </row>
    <row r="28" spans="2:11" ht="21" customHeight="1">
      <c r="B28" s="78"/>
      <c r="C28" s="84" t="s">
        <v>79</v>
      </c>
      <c r="D28" s="80" t="str">
        <f>L5</f>
        <v>内原ＳＳＳ</v>
      </c>
      <c r="E28" s="6">
        <v>1</v>
      </c>
      <c r="F28" s="6" t="s">
        <v>26</v>
      </c>
      <c r="G28" s="14" t="str">
        <f>L5</f>
        <v>内原ＳＳＳ</v>
      </c>
      <c r="H28" s="14"/>
      <c r="I28" s="6" t="s">
        <v>53</v>
      </c>
      <c r="J28" s="11"/>
      <c r="K28" s="11" t="str">
        <f>L7</f>
        <v>羽鳥SSS</v>
      </c>
    </row>
    <row r="29" spans="2:11" ht="21" customHeight="1">
      <c r="B29" s="78"/>
      <c r="C29" s="84"/>
      <c r="D29" s="80"/>
      <c r="E29" s="6">
        <v>2</v>
      </c>
      <c r="F29" s="6" t="s">
        <v>24</v>
      </c>
      <c r="G29" s="14" t="str">
        <f>K28</f>
        <v>羽鳥SSS</v>
      </c>
      <c r="H29" s="14"/>
      <c r="I29" s="6" t="s">
        <v>53</v>
      </c>
      <c r="J29" s="11"/>
      <c r="K29" s="11" t="str">
        <f>K30</f>
        <v>新荘常磐SSS</v>
      </c>
    </row>
    <row r="30" spans="2:11" ht="21" customHeight="1" thickBot="1">
      <c r="B30" s="78"/>
      <c r="C30" s="85"/>
      <c r="D30" s="81"/>
      <c r="E30" s="7">
        <v>3</v>
      </c>
      <c r="F30" s="7" t="s">
        <v>25</v>
      </c>
      <c r="G30" s="15" t="str">
        <f>G28</f>
        <v>内原ＳＳＳ</v>
      </c>
      <c r="H30" s="15"/>
      <c r="I30" s="8" t="s">
        <v>53</v>
      </c>
      <c r="J30" s="19"/>
      <c r="K30" s="19" t="str">
        <f>L9</f>
        <v>新荘常磐SSS</v>
      </c>
    </row>
    <row r="31" spans="2:11" ht="21" customHeight="1">
      <c r="B31" s="77" t="s">
        <v>30</v>
      </c>
      <c r="C31" s="82" t="s">
        <v>80</v>
      </c>
      <c r="D31" s="86" t="str">
        <f>L3</f>
        <v>セレソン</v>
      </c>
      <c r="E31" s="5">
        <v>1</v>
      </c>
      <c r="F31" s="5" t="s">
        <v>26</v>
      </c>
      <c r="G31" s="13" t="str">
        <f>L3</f>
        <v>セレソン</v>
      </c>
      <c r="H31" s="13"/>
      <c r="I31" s="5" t="s">
        <v>53</v>
      </c>
      <c r="J31" s="18"/>
      <c r="K31" s="18" t="str">
        <f>L6</f>
        <v>緑岡SSSA</v>
      </c>
    </row>
    <row r="32" spans="2:11" ht="21" customHeight="1">
      <c r="B32" s="78"/>
      <c r="C32" s="83"/>
      <c r="D32" s="80"/>
      <c r="E32" s="6">
        <v>2</v>
      </c>
      <c r="F32" s="6" t="s">
        <v>24</v>
      </c>
      <c r="G32" s="14" t="str">
        <f>K31</f>
        <v>緑岡SSSA</v>
      </c>
      <c r="H32" s="14"/>
      <c r="I32" s="6" t="s">
        <v>53</v>
      </c>
      <c r="J32" s="11"/>
      <c r="K32" s="11" t="str">
        <f>K33</f>
        <v>新荘常磐SSS</v>
      </c>
    </row>
    <row r="33" spans="2:11" ht="21" customHeight="1">
      <c r="B33" s="78"/>
      <c r="C33" s="83"/>
      <c r="D33" s="80"/>
      <c r="E33" s="6">
        <v>3</v>
      </c>
      <c r="F33" s="6" t="s">
        <v>25</v>
      </c>
      <c r="G33" s="14" t="str">
        <f>G31</f>
        <v>セレソン</v>
      </c>
      <c r="H33" s="14"/>
      <c r="I33" s="6" t="s">
        <v>53</v>
      </c>
      <c r="J33" s="11"/>
      <c r="K33" s="11" t="str">
        <f>L9</f>
        <v>新荘常磐SSS</v>
      </c>
    </row>
    <row r="34" spans="2:11" ht="21" customHeight="1">
      <c r="B34" s="78"/>
      <c r="C34" s="84" t="s">
        <v>80</v>
      </c>
      <c r="D34" s="80" t="str">
        <f>L4</f>
        <v>涸沼ＳＳＳ</v>
      </c>
      <c r="E34" s="6">
        <v>1</v>
      </c>
      <c r="F34" s="6" t="s">
        <v>26</v>
      </c>
      <c r="G34" s="14" t="str">
        <f>L4</f>
        <v>涸沼ＳＳＳ</v>
      </c>
      <c r="H34" s="14"/>
      <c r="I34" s="6" t="s">
        <v>53</v>
      </c>
      <c r="J34" s="11"/>
      <c r="K34" s="11" t="str">
        <f>L7</f>
        <v>羽鳥SSS</v>
      </c>
    </row>
    <row r="35" spans="2:11" ht="21" customHeight="1">
      <c r="B35" s="78"/>
      <c r="C35" s="83"/>
      <c r="D35" s="80"/>
      <c r="E35" s="6">
        <v>2</v>
      </c>
      <c r="F35" s="6" t="s">
        <v>24</v>
      </c>
      <c r="G35" s="14" t="str">
        <f>K34</f>
        <v>羽鳥SSS</v>
      </c>
      <c r="H35" s="14"/>
      <c r="I35" s="6" t="s">
        <v>53</v>
      </c>
      <c r="J35" s="11"/>
      <c r="K35" s="11" t="str">
        <f>K36</f>
        <v>笠間SSS</v>
      </c>
    </row>
    <row r="36" spans="2:11" ht="21" customHeight="1">
      <c r="B36" s="78"/>
      <c r="C36" s="83"/>
      <c r="D36" s="80"/>
      <c r="E36" s="6">
        <v>3</v>
      </c>
      <c r="F36" s="6" t="s">
        <v>25</v>
      </c>
      <c r="G36" s="14" t="str">
        <f>G34</f>
        <v>涸沼ＳＳＳ</v>
      </c>
      <c r="H36" s="14"/>
      <c r="I36" s="6" t="s">
        <v>53</v>
      </c>
      <c r="J36" s="11"/>
      <c r="K36" s="11" t="str">
        <f>L10</f>
        <v>笠間SSS</v>
      </c>
    </row>
    <row r="37" spans="2:11" ht="21" customHeight="1">
      <c r="B37" s="78"/>
      <c r="C37" s="84" t="s">
        <v>80</v>
      </c>
      <c r="D37" s="80" t="str">
        <f>L5</f>
        <v>内原ＳＳＳ</v>
      </c>
      <c r="E37" s="6">
        <v>1</v>
      </c>
      <c r="F37" s="6" t="s">
        <v>26</v>
      </c>
      <c r="G37" s="14" t="str">
        <f>L5</f>
        <v>内原ＳＳＳ</v>
      </c>
      <c r="H37" s="14"/>
      <c r="I37" s="6" t="s">
        <v>53</v>
      </c>
      <c r="J37" s="11"/>
      <c r="K37" s="11" t="str">
        <f>L8</f>
        <v>小川SSS</v>
      </c>
    </row>
    <row r="38" spans="2:11" ht="21" customHeight="1">
      <c r="B38" s="78"/>
      <c r="C38" s="84"/>
      <c r="D38" s="80"/>
      <c r="E38" s="6">
        <v>2</v>
      </c>
      <c r="F38" s="6" t="s">
        <v>24</v>
      </c>
      <c r="G38" s="14" t="str">
        <f>K37</f>
        <v>小川SSS</v>
      </c>
      <c r="H38" s="14"/>
      <c r="I38" s="6" t="s">
        <v>53</v>
      </c>
      <c r="J38" s="11"/>
      <c r="K38" s="11" t="str">
        <f>K39</f>
        <v>玉里SSC</v>
      </c>
    </row>
    <row r="39" spans="2:11" ht="21" customHeight="1" thickBot="1">
      <c r="B39" s="79"/>
      <c r="C39" s="85"/>
      <c r="D39" s="81"/>
      <c r="E39" s="7">
        <v>3</v>
      </c>
      <c r="F39" s="7" t="s">
        <v>25</v>
      </c>
      <c r="G39" s="17" t="str">
        <f>G37</f>
        <v>内原ＳＳＳ</v>
      </c>
      <c r="H39" s="17"/>
      <c r="I39" s="9" t="s">
        <v>53</v>
      </c>
      <c r="J39" s="20"/>
      <c r="K39" s="20" t="str">
        <f>L11</f>
        <v>玉里SSC</v>
      </c>
    </row>
  </sheetData>
  <sheetProtection/>
  <mergeCells count="31">
    <mergeCell ref="C1:K1"/>
    <mergeCell ref="D4:D6"/>
    <mergeCell ref="D7:D9"/>
    <mergeCell ref="D10:D12"/>
    <mergeCell ref="G3:K3"/>
    <mergeCell ref="E3:F3"/>
    <mergeCell ref="C4:C6"/>
    <mergeCell ref="C7:C9"/>
    <mergeCell ref="C10:C12"/>
    <mergeCell ref="D13:D15"/>
    <mergeCell ref="D16:D18"/>
    <mergeCell ref="D19:D21"/>
    <mergeCell ref="D22:D24"/>
    <mergeCell ref="C28:C30"/>
    <mergeCell ref="D25:D27"/>
    <mergeCell ref="D28:D30"/>
    <mergeCell ref="D31:D33"/>
    <mergeCell ref="D37:D39"/>
    <mergeCell ref="D34:D36"/>
    <mergeCell ref="C13:C15"/>
    <mergeCell ref="C31:C33"/>
    <mergeCell ref="C34:C36"/>
    <mergeCell ref="C37:C39"/>
    <mergeCell ref="C16:C18"/>
    <mergeCell ref="C19:C21"/>
    <mergeCell ref="C22:C24"/>
    <mergeCell ref="C25:C27"/>
    <mergeCell ref="B31:B39"/>
    <mergeCell ref="B4:B12"/>
    <mergeCell ref="B13:B21"/>
    <mergeCell ref="B22:B30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 OYAMA</dc:creator>
  <cp:keywords/>
  <dc:description/>
  <cp:lastModifiedBy>K_yakuwa</cp:lastModifiedBy>
  <cp:lastPrinted>2011-07-02T15:53:10Z</cp:lastPrinted>
  <dcterms:created xsi:type="dcterms:W3CDTF">2009-06-19T19:46:21Z</dcterms:created>
  <dcterms:modified xsi:type="dcterms:W3CDTF">2011-07-02T16:25:21Z</dcterms:modified>
  <cp:category/>
  <cp:version/>
  <cp:contentType/>
  <cp:contentStatus/>
</cp:coreProperties>
</file>